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Payroll\_PARO Stipends\2026-2027\"/>
    </mc:Choice>
  </mc:AlternateContent>
  <xr:revisionPtr revIDLastSave="0" documentId="13_ncr:1_{63D00A71-CB63-4AE9-9B03-BAFE24BDE4CE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Instructions" sheetId="4" r:id="rId1"/>
    <sheet name="Input" sheetId="1" r:id="rId2"/>
    <sheet name="Schedule" sheetId="3" r:id="rId3"/>
    <sheet name="Payroll Use Only" sheetId="2" r:id="rId4"/>
  </sheets>
  <definedNames>
    <definedName name="_xlnm._FilterDatabase" localSheetId="1" hidden="1">Input!$B$81:$B$135</definedName>
    <definedName name="_xlnm._FilterDatabase" localSheetId="3" hidden="1">'Payroll Use Only'!$K$1:$K$11</definedName>
    <definedName name="Friday">'Payroll Use Only'!$T$2:$T$12</definedName>
    <definedName name="Monday">'Payroll Use Only'!$P$2:$P$8</definedName>
    <definedName name="Output">'Payroll Use Only'!$A$1:$E$30</definedName>
    <definedName name="_xlnm.Print_Area" localSheetId="1">Input!$B$2:$G$55</definedName>
    <definedName name="_xlnm.Print_Area" localSheetId="0">Instructions!$B$2:$F$33</definedName>
    <definedName name="Saturday">'Payroll Use Only'!$U$2:$U$8</definedName>
    <definedName name="Sunday">'Payroll Use Only'!$V$2:$V$8</definedName>
    <definedName name="Thursday">'Payroll Use Only'!$S$2:$S$8</definedName>
    <definedName name="Tuesday">'Payroll Use Only'!$Q$2:$Q$8</definedName>
    <definedName name="Types">'Payroll Use Only'!$K$1:$K$11</definedName>
    <definedName name="Version">'Payroll Use Only'!$K$14</definedName>
    <definedName name="Wednesday">'Payroll Use Only'!$R$2:$R$8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3" l="1"/>
  <c r="E8" i="3"/>
  <c r="E7" i="3"/>
  <c r="I36" i="2" l="1"/>
  <c r="H36" i="2"/>
  <c r="B36" i="2" s="1"/>
  <c r="A36" i="2"/>
  <c r="I35" i="2"/>
  <c r="H35" i="2"/>
  <c r="B35" i="2" s="1"/>
  <c r="E35" i="2"/>
  <c r="A35" i="2"/>
  <c r="I34" i="2"/>
  <c r="H34" i="2"/>
  <c r="B34" i="2" s="1"/>
  <c r="E34" i="2"/>
  <c r="A34" i="2"/>
  <c r="I33" i="2"/>
  <c r="H33" i="2"/>
  <c r="B33" i="2" s="1"/>
  <c r="A33" i="2"/>
  <c r="I32" i="2"/>
  <c r="H32" i="2"/>
  <c r="B32" i="2" s="1"/>
  <c r="E32" i="2"/>
  <c r="A32" i="2"/>
  <c r="E33" i="2" l="1"/>
  <c r="E36" i="2"/>
  <c r="F7" i="3"/>
  <c r="G7" i="3" s="1"/>
  <c r="H7" i="3" s="1"/>
  <c r="E68" i="1" l="1"/>
  <c r="F68" i="1"/>
  <c r="E69" i="1" s="1"/>
  <c r="C15" i="1" l="1"/>
  <c r="F7" i="1" l="1"/>
  <c r="I31" i="2" l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  <c r="G16" i="1" l="1"/>
  <c r="E89" i="1" l="1"/>
  <c r="D8" i="3"/>
  <c r="H3" i="2"/>
  <c r="H2" i="2"/>
  <c r="H1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A31" i="2"/>
  <c r="A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C62" i="1"/>
  <c r="F69" i="1" l="1"/>
  <c r="F8" i="3"/>
  <c r="G8" i="3" s="1"/>
  <c r="H8" i="3" s="1"/>
  <c r="G1" i="2"/>
  <c r="B15" i="1"/>
  <c r="B5" i="2"/>
  <c r="E5" i="2"/>
  <c r="B7" i="2"/>
  <c r="E7" i="2"/>
  <c r="B9" i="2"/>
  <c r="E9" i="2"/>
  <c r="B11" i="2"/>
  <c r="E11" i="2"/>
  <c r="B13" i="2"/>
  <c r="E13" i="2"/>
  <c r="B15" i="2"/>
  <c r="E15" i="2"/>
  <c r="B17" i="2"/>
  <c r="E17" i="2"/>
  <c r="B19" i="2"/>
  <c r="E19" i="2"/>
  <c r="B21" i="2"/>
  <c r="E21" i="2"/>
  <c r="B23" i="2"/>
  <c r="E23" i="2"/>
  <c r="B25" i="2"/>
  <c r="E25" i="2"/>
  <c r="B27" i="2"/>
  <c r="E27" i="2"/>
  <c r="B29" i="2"/>
  <c r="E29" i="2"/>
  <c r="B31" i="2"/>
  <c r="E31" i="2"/>
  <c r="B2" i="2"/>
  <c r="E2" i="2"/>
  <c r="B4" i="2"/>
  <c r="E4" i="2"/>
  <c r="B6" i="2"/>
  <c r="E6" i="2"/>
  <c r="B8" i="2"/>
  <c r="E8" i="2"/>
  <c r="B10" i="2"/>
  <c r="E10" i="2"/>
  <c r="B12" i="2"/>
  <c r="E12" i="2"/>
  <c r="B14" i="2"/>
  <c r="E14" i="2"/>
  <c r="B16" i="2"/>
  <c r="E16" i="2"/>
  <c r="B18" i="2"/>
  <c r="E18" i="2"/>
  <c r="B20" i="2"/>
  <c r="E20" i="2"/>
  <c r="B22" i="2"/>
  <c r="E22" i="2"/>
  <c r="B24" i="2"/>
  <c r="E24" i="2"/>
  <c r="B26" i="2"/>
  <c r="E26" i="2"/>
  <c r="B28" i="2"/>
  <c r="E28" i="2"/>
  <c r="B30" i="2"/>
  <c r="E30" i="2"/>
  <c r="B1" i="2"/>
  <c r="E1" i="2"/>
  <c r="B3" i="2"/>
  <c r="E3" i="2"/>
  <c r="G68" i="1"/>
  <c r="C16" i="1"/>
  <c r="E70" i="1" l="1"/>
  <c r="G69" i="1"/>
  <c r="D9" i="3"/>
  <c r="E9" i="3" s="1"/>
  <c r="F70" i="1" s="1"/>
  <c r="D10" i="3"/>
  <c r="E10" i="3" s="1"/>
  <c r="F9" i="3"/>
  <c r="G9" i="3" s="1"/>
  <c r="H9" i="3" s="1"/>
  <c r="L18" i="2"/>
  <c r="L19" i="2"/>
  <c r="L20" i="2"/>
  <c r="L26" i="2"/>
  <c r="L16" i="2"/>
  <c r="L21" i="2"/>
  <c r="L22" i="2"/>
  <c r="L17" i="2"/>
  <c r="L23" i="2"/>
  <c r="L24" i="2"/>
  <c r="L25" i="2"/>
  <c r="B16" i="1"/>
  <c r="C17" i="1"/>
  <c r="B17" i="1" s="1"/>
  <c r="G2" i="2"/>
  <c r="F71" i="1" l="1"/>
  <c r="F10" i="3"/>
  <c r="G10" i="3" s="1"/>
  <c r="H10" i="3" s="1"/>
  <c r="D11" i="3"/>
  <c r="E11" i="3" s="1"/>
  <c r="E71" i="1"/>
  <c r="G70" i="1"/>
  <c r="G3" i="2"/>
  <c r="C18" i="1"/>
  <c r="B18" i="1" s="1"/>
  <c r="F72" i="1" l="1"/>
  <c r="F11" i="3"/>
  <c r="G11" i="3" s="1"/>
  <c r="H11" i="3" s="1"/>
  <c r="D12" i="3"/>
  <c r="E12" i="3" s="1"/>
  <c r="E72" i="1"/>
  <c r="G71" i="1"/>
  <c r="C19" i="1"/>
  <c r="B19" i="1" s="1"/>
  <c r="G4" i="2"/>
  <c r="F73" i="1" l="1"/>
  <c r="F12" i="3"/>
  <c r="G12" i="3" s="1"/>
  <c r="H12" i="3" s="1"/>
  <c r="D13" i="3"/>
  <c r="E13" i="3" s="1"/>
  <c r="E73" i="1"/>
  <c r="G72" i="1"/>
  <c r="G5" i="2"/>
  <c r="C20" i="1"/>
  <c r="B20" i="1" s="1"/>
  <c r="F13" i="3" l="1"/>
  <c r="G13" i="3" s="1"/>
  <c r="H13" i="3" s="1"/>
  <c r="D14" i="3"/>
  <c r="E14" i="3" s="1"/>
  <c r="F74" i="1"/>
  <c r="E74" i="1"/>
  <c r="G73" i="1"/>
  <c r="G6" i="2"/>
  <c r="C21" i="1"/>
  <c r="B21" i="1" s="1"/>
  <c r="F75" i="1" l="1"/>
  <c r="F14" i="3"/>
  <c r="G14" i="3" s="1"/>
  <c r="H14" i="3" s="1"/>
  <c r="D15" i="3"/>
  <c r="E15" i="3" s="1"/>
  <c r="G74" i="1"/>
  <c r="E75" i="1"/>
  <c r="G7" i="2"/>
  <c r="C22" i="1"/>
  <c r="B22" i="1" s="1"/>
  <c r="F76" i="1" l="1"/>
  <c r="F15" i="3"/>
  <c r="G15" i="3" s="1"/>
  <c r="H15" i="3" s="1"/>
  <c r="D16" i="3"/>
  <c r="E16" i="3" s="1"/>
  <c r="G75" i="1"/>
  <c r="E76" i="1"/>
  <c r="G8" i="2"/>
  <c r="C23" i="1"/>
  <c r="B23" i="1" s="1"/>
  <c r="D17" i="3" l="1"/>
  <c r="E17" i="3" s="1"/>
  <c r="F16" i="3"/>
  <c r="G16" i="3" s="1"/>
  <c r="H16" i="3" s="1"/>
  <c r="F77" i="1"/>
  <c r="G76" i="1"/>
  <c r="E77" i="1"/>
  <c r="G9" i="2"/>
  <c r="C24" i="1"/>
  <c r="B24" i="1" s="1"/>
  <c r="E78" i="1" l="1"/>
  <c r="G77" i="1"/>
  <c r="D18" i="3"/>
  <c r="E18" i="3" s="1"/>
  <c r="F17" i="3"/>
  <c r="G17" i="3" s="1"/>
  <c r="H17" i="3" s="1"/>
  <c r="F78" i="1"/>
  <c r="C25" i="1"/>
  <c r="G10" i="2"/>
  <c r="E79" i="1" l="1"/>
  <c r="G78" i="1"/>
  <c r="D19" i="3"/>
  <c r="F18" i="3"/>
  <c r="G18" i="3" s="1"/>
  <c r="H18" i="3" s="1"/>
  <c r="F79" i="1"/>
  <c r="B25" i="1"/>
  <c r="C26" i="1"/>
  <c r="B26" i="1" s="1"/>
  <c r="G11" i="2"/>
  <c r="E80" i="1" l="1"/>
  <c r="G79" i="1"/>
  <c r="F19" i="3"/>
  <c r="G19" i="3" s="1"/>
  <c r="H19" i="3" s="1"/>
  <c r="F80" i="1"/>
  <c r="C27" i="1"/>
  <c r="B27" i="1" s="1"/>
  <c r="G12" i="2"/>
  <c r="G80" i="1" l="1"/>
  <c r="G81" i="1" s="1"/>
  <c r="G13" i="2"/>
  <c r="C28" i="1"/>
  <c r="B28" i="1" s="1"/>
  <c r="C29" i="1" l="1"/>
  <c r="B29" i="1" s="1"/>
  <c r="G14" i="2"/>
  <c r="G15" i="2" l="1"/>
  <c r="C30" i="1"/>
  <c r="B30" i="1" s="1"/>
  <c r="C31" i="1" l="1"/>
  <c r="B31" i="1" s="1"/>
  <c r="G16" i="2"/>
  <c r="G17" i="2" l="1"/>
  <c r="C32" i="1"/>
  <c r="B32" i="1" s="1"/>
  <c r="C33" i="1" l="1"/>
  <c r="B33" i="1" s="1"/>
  <c r="G18" i="2"/>
  <c r="G19" i="2" l="1"/>
  <c r="C34" i="1"/>
  <c r="B34" i="1" s="1"/>
  <c r="C35" i="1" l="1"/>
  <c r="B35" i="1" s="1"/>
  <c r="G20" i="2"/>
  <c r="C36" i="1" l="1"/>
  <c r="G21" i="2"/>
  <c r="C37" i="1" l="1"/>
  <c r="B36" i="1"/>
  <c r="G22" i="2"/>
  <c r="B37" i="1" l="1"/>
  <c r="C38" i="1"/>
  <c r="C39" i="1" s="1"/>
  <c r="G23" i="2"/>
  <c r="B38" i="1" l="1"/>
  <c r="G24" i="2"/>
  <c r="G25" i="2" l="1"/>
  <c r="B39" i="1"/>
  <c r="C40" i="1"/>
  <c r="C41" i="1" l="1"/>
  <c r="B40" i="1"/>
  <c r="G26" i="2"/>
  <c r="G27" i="2" l="1"/>
  <c r="B41" i="1"/>
  <c r="C42" i="1"/>
  <c r="C43" i="1" l="1"/>
  <c r="B42" i="1"/>
  <c r="G28" i="2"/>
  <c r="C44" i="1" l="1"/>
  <c r="B44" i="1" s="1"/>
  <c r="B43" i="1"/>
  <c r="G29" i="2"/>
  <c r="C45" i="1" l="1"/>
  <c r="G30" i="2"/>
  <c r="C46" i="1" l="1"/>
  <c r="G32" i="2" s="1"/>
  <c r="B45" i="1"/>
  <c r="G31" i="2"/>
  <c r="C47" i="1" l="1"/>
  <c r="G33" i="2" s="1"/>
  <c r="B46" i="1"/>
  <c r="C48" i="1" l="1"/>
  <c r="G34" i="2" s="1"/>
  <c r="B47" i="1"/>
  <c r="C49" i="1" l="1"/>
  <c r="G35" i="2" s="1"/>
  <c r="B48" i="1"/>
  <c r="C50" i="1" l="1"/>
  <c r="B49" i="1"/>
  <c r="B50" i="1" l="1"/>
  <c r="G36" i="2"/>
</calcChain>
</file>

<file path=xl/sharedStrings.xml><?xml version="1.0" encoding="utf-8"?>
<sst xmlns="http://schemas.openxmlformats.org/spreadsheetml/2006/main" count="238" uniqueCount="140">
  <si>
    <t>Version 19</t>
  </si>
  <si>
    <t>Instructions for filling Call Stipend Form</t>
  </si>
  <si>
    <t>=&gt;</t>
  </si>
  <si>
    <t>Ensure you are working with the current year's template</t>
  </si>
  <si>
    <t>Select the Block number from the drop down list</t>
  </si>
  <si>
    <t>Fill in your name, your KHSC ID#, the service covered in this block and the Hospital that you are working at for this block</t>
  </si>
  <si>
    <t>For each day in the block, use the drop down to choose the type of call performed. If there is no activity to report</t>
  </si>
  <si>
    <t>for a day, leave it as 'none'</t>
  </si>
  <si>
    <t>Save the spreadsheet with file name in following format - Employee ID# (6 digits), Block # and Year, without any space</t>
  </si>
  <si>
    <r>
      <t xml:space="preserve">or comma. This is generated on </t>
    </r>
    <r>
      <rPr>
        <sz val="10"/>
        <color rgb="FF0070C0"/>
        <rFont val="Arial"/>
        <family val="2"/>
      </rPr>
      <t xml:space="preserve">Cell G16 of 'Input' tab </t>
    </r>
    <r>
      <rPr>
        <sz val="10"/>
        <rFont val="Arial"/>
        <family val="2"/>
      </rPr>
      <t>for reference.</t>
    </r>
  </si>
  <si>
    <t xml:space="preserve">               E.g. For an imaginary employee ID 123456 in Block 8, the file name would be 123456B82025.xlsx</t>
  </si>
  <si>
    <t xml:space="preserve">Submit the filled spreadsheet to chief resident within the timeline shown in "Schedule" tab </t>
  </si>
  <si>
    <t>SINCE FORMULAS ARE LINKED TO THE DATE FIELDS</t>
  </si>
  <si>
    <t>For Block Number:</t>
  </si>
  <si>
    <t>Year:</t>
  </si>
  <si>
    <t>NAME:</t>
  </si>
  <si>
    <t>EMPLOYEE ID #:</t>
  </si>
  <si>
    <t>← 6 digits only</t>
  </si>
  <si>
    <t>SERVICE:</t>
  </si>
  <si>
    <t>HOSPITAL:</t>
  </si>
  <si>
    <t>Kingston General Hospital</t>
  </si>
  <si>
    <t>Please note:  Record all Vacation or Conference Days During the Block Period</t>
  </si>
  <si>
    <t>DAY</t>
  </si>
  <si>
    <r>
      <t>DATE</t>
    </r>
    <r>
      <rPr>
        <b/>
        <u/>
        <sz val="8"/>
        <rFont val="Arial"/>
        <family val="2"/>
      </rPr>
      <t/>
    </r>
  </si>
  <si>
    <t>Select Activity:</t>
  </si>
  <si>
    <t>none</t>
  </si>
  <si>
    <t>Please name your file as:</t>
  </si>
  <si>
    <t>COMMENTS: (if any)</t>
  </si>
  <si>
    <t>Save document with file name in following format: YOUR EMPLOYEE ID NUMBER, BLOCK #, YEAR without space or comma</t>
  </si>
  <si>
    <t>End Date</t>
  </si>
  <si>
    <t>Services</t>
  </si>
  <si>
    <t>BLOCK</t>
  </si>
  <si>
    <t>Start Date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</si>
  <si>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</si>
  <si>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</si>
  <si>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</si>
  <si>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</si>
  <si>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</si>
  <si>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</si>
  <si>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</si>
  <si>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</si>
  <si>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</si>
  <si>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</si>
  <si>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</si>
  <si>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</si>
  <si>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Allergy</t>
  </si>
  <si>
    <t>Anaesthesiology</t>
  </si>
  <si>
    <t>Biochemistry</t>
  </si>
  <si>
    <t>Burn Unit</t>
  </si>
  <si>
    <t>Cardiology</t>
  </si>
  <si>
    <t>Colon/Rectal Surgery</t>
  </si>
  <si>
    <t>Cardiovascular Surgery</t>
  </si>
  <si>
    <t>Dentistry</t>
  </si>
  <si>
    <t>Dermatology</t>
  </si>
  <si>
    <t>Endocrinology</t>
  </si>
  <si>
    <t>Otolaryngology</t>
  </si>
  <si>
    <t>Emergency Medicine</t>
  </si>
  <si>
    <t>Family Medicine</t>
  </si>
  <si>
    <t>General Medicine</t>
  </si>
  <si>
    <t>Genetics</t>
  </si>
  <si>
    <t>Geriatrics</t>
  </si>
  <si>
    <t>General Surgery</t>
  </si>
  <si>
    <t>Gastro-Enterology</t>
  </si>
  <si>
    <t>Gynaecology</t>
  </si>
  <si>
    <t>Haematology</t>
  </si>
  <si>
    <t>Critical Care (ICU)</t>
  </si>
  <si>
    <t>Infectious Diseases</t>
  </si>
  <si>
    <t>Internal Medicine</t>
  </si>
  <si>
    <t>Microbiology</t>
  </si>
  <si>
    <t>Neonatology</t>
  </si>
  <si>
    <t>Nephrology</t>
  </si>
  <si>
    <t>Neurology</t>
  </si>
  <si>
    <t>Nuclear Medicine</t>
  </si>
  <si>
    <t>Neurosurgery</t>
  </si>
  <si>
    <t>Obstetrics/Gynaecology</t>
  </si>
  <si>
    <t>Medical Oncology</t>
  </si>
  <si>
    <t>Surgical Oncology</t>
  </si>
  <si>
    <t>Ophthalmology</t>
  </si>
  <si>
    <t>Oral Surgery</t>
  </si>
  <si>
    <t>Orthopaedic Surgery</t>
  </si>
  <si>
    <t>Palliative Care</t>
  </si>
  <si>
    <t>Pathology</t>
  </si>
  <si>
    <t>Paediatric Medicine</t>
  </si>
  <si>
    <t>Paediatric ER</t>
  </si>
  <si>
    <t>Paediatric Surgery</t>
  </si>
  <si>
    <t>Plastic Surgery</t>
  </si>
  <si>
    <t>Psychiatry</t>
  </si>
  <si>
    <t>Diagnostic Radiology</t>
  </si>
  <si>
    <t>RACE</t>
  </si>
  <si>
    <t>Rehabilitation Medicine</t>
  </si>
  <si>
    <t>Respirology</t>
  </si>
  <si>
    <t>Rheumatology</t>
  </si>
  <si>
    <t>Radiation Oncology</t>
  </si>
  <si>
    <t>Thoracic Surgery</t>
  </si>
  <si>
    <t>Transplant Surgery</t>
  </si>
  <si>
    <t>Trauma</t>
  </si>
  <si>
    <t>Unknown/Other</t>
  </si>
  <si>
    <t>Urology</t>
  </si>
  <si>
    <t>Vascular Surgery</t>
  </si>
  <si>
    <t xml:space="preserve">        Call Block</t>
  </si>
  <si>
    <t>Submit to</t>
  </si>
  <si>
    <t>Chief Res. email to</t>
  </si>
  <si>
    <t>#</t>
  </si>
  <si>
    <t>From</t>
  </si>
  <si>
    <t>To</t>
  </si>
  <si>
    <t>Chief Res by…</t>
  </si>
  <si>
    <t>KGH Payroll on or before…</t>
  </si>
  <si>
    <t>For payment on …</t>
  </si>
  <si>
    <t xml:space="preserve"> - Pay date listed is the earliest date stipends in this block will be paid.</t>
  </si>
  <si>
    <t xml:space="preserve"> - Please remember to meet the 30 day deadline for submitting your </t>
  </si>
  <si>
    <t xml:space="preserve">   sheet to the Chief Resident for payment.</t>
  </si>
  <si>
    <t>z</t>
  </si>
  <si>
    <t>Monday</t>
  </si>
  <si>
    <t>Tuesday</t>
  </si>
  <si>
    <t>Wednesday</t>
  </si>
  <si>
    <t>Thursday</t>
  </si>
  <si>
    <t>Friday</t>
  </si>
  <si>
    <t>Saturday</t>
  </si>
  <si>
    <t>Sunday</t>
  </si>
  <si>
    <t>In-Hospital (Weekday)</t>
  </si>
  <si>
    <t>Home Call (Weekday)</t>
  </si>
  <si>
    <t>In-Hospital (Weekend)</t>
  </si>
  <si>
    <t>Home Converted to In-Hospital (Weekday)</t>
  </si>
  <si>
    <t>Home Call (Weekend)</t>
  </si>
  <si>
    <t>Qualifying Shift (Weekday)</t>
  </si>
  <si>
    <t>Home Converted to In-Hospital (Weekend)</t>
  </si>
  <si>
    <t>Qualifying Shift (Weekend)</t>
  </si>
  <si>
    <t>Conference</t>
  </si>
  <si>
    <t>Vacation</t>
  </si>
  <si>
    <t>CON</t>
  </si>
  <si>
    <t>VAC</t>
  </si>
  <si>
    <t>V.19</t>
  </si>
  <si>
    <t>&lt;- Version</t>
  </si>
  <si>
    <t>VERSION 20</t>
  </si>
  <si>
    <t>Valid from July 1, 2026 - June 30, 2027</t>
  </si>
  <si>
    <r>
      <t>**Block 7 to 13 - can be labelled</t>
    </r>
    <r>
      <rPr>
        <sz val="18"/>
        <rFont val="Arial"/>
        <family val="2"/>
      </rPr>
      <t xml:space="preserve"> B72027</t>
    </r>
  </si>
  <si>
    <r>
      <t>PLEASE COMPLETE THE</t>
    </r>
    <r>
      <rPr>
        <b/>
        <i/>
        <u/>
        <sz val="10"/>
        <color rgb="FF00B050"/>
        <rFont val="Arial"/>
        <family val="2"/>
      </rPr>
      <t xml:space="preserve"> </t>
    </r>
    <r>
      <rPr>
        <b/>
        <i/>
        <u/>
        <sz val="10"/>
        <color theme="4"/>
        <rFont val="Arial"/>
        <family val="2"/>
      </rPr>
      <t>BLUE</t>
    </r>
    <r>
      <rPr>
        <b/>
        <i/>
        <u/>
        <sz val="10"/>
        <rFont val="Arial"/>
        <family val="2"/>
      </rPr>
      <t xml:space="preserve"> AREAS OF THE FORM AS PER INSTRUCTIONS. YOU MUST SAVE THE FORM AS IS</t>
    </r>
  </si>
  <si>
    <t>e.g. "201599B42026.xlsx"</t>
  </si>
  <si>
    <t>2026/2027 Submission and Pay Date Schedule</t>
  </si>
  <si>
    <t>Revised May 25,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</si>
</sst>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F800]dddd\,\ mmmm\ dd\,\ yyyy"/>
    <numFmt numFmtId="165" formatCode="yyyymmdd"/>
    <numFmt numFmtId="166" formatCode="[$-1009]mmm\-d\-yy;@"/>
    <numFmt numFmtId="167" formatCode="dddd"/>
    <numFmt numFmtId="168" formatCode="mmm\ dd\,\ yyyy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i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10"/>
      <name val="Bradley Hand ITC"/>
      <family val="4"/>
    </font>
    <font>
      <sz val="10"/>
      <color indexed="8"/>
      <name val="Arial"/>
      <family val="2"/>
    </font>
    <font>
      <sz val="10"/>
      <color indexed="8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14"/>
      <name val="Comic Sans MS"/>
      <family val="4"/>
    </font>
    <font>
      <b/>
      <i/>
      <sz val="10"/>
      <color indexed="10"/>
      <name val="Arial"/>
      <family val="2"/>
    </font>
    <font>
      <sz val="10"/>
      <color rgb="FF0070C0"/>
      <name val="Arial"/>
      <family val="2"/>
    </font>
    <font>
      <b/>
      <sz val="12"/>
      <color rgb="FFFF0000"/>
      <name val="Arial"/>
      <family val="2"/>
    </font>
    <font>
      <sz val="18"/>
      <name val="Arial"/>
      <family val="2"/>
    </font>
    <font>
      <sz val="10"/>
      <color rgb="FF00B050"/>
      <name val="Arial"/>
      <family val="2"/>
    </font>
    <font>
      <b/>
      <i/>
      <u/>
      <sz val="10"/>
      <color rgb="FF00B050"/>
      <name val="Arial"/>
      <family val="2"/>
    </font>
    <font>
      <b/>
      <sz val="14"/>
      <color theme="4"/>
      <name val="Garamond Halbfett"/>
      <family val="1"/>
    </font>
    <font>
      <sz val="10"/>
      <color theme="4"/>
      <name val="Arial"/>
      <family val="2"/>
    </font>
    <font>
      <b/>
      <i/>
      <u/>
      <sz val="10"/>
      <color theme="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9" fontId="11" fillId="2" borderId="1">
      <alignment horizontal="left" vertical="center"/>
    </xf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 applyAlignment="1">
      <alignment horizontal="center"/>
    </xf>
    <xf numFmtId="2" fontId="0" fillId="0" borderId="0" xfId="0" applyNumberFormat="1"/>
    <xf numFmtId="49" fontId="0" fillId="0" borderId="0" xfId="0" applyNumberFormat="1"/>
    <xf numFmtId="0" fontId="3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2" fillId="0" borderId="0" xfId="0" quotePrefix="1" applyFont="1"/>
    <xf numFmtId="0" fontId="9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3" fillId="4" borderId="2" xfId="0" applyFon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10" fillId="5" borderId="0" xfId="0" applyFont="1" applyFill="1" applyAlignment="1">
      <alignment vertical="top"/>
    </xf>
    <xf numFmtId="14" fontId="12" fillId="0" borderId="0" xfId="0" applyNumberFormat="1" applyFont="1"/>
    <xf numFmtId="166" fontId="12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center"/>
    </xf>
    <xf numFmtId="14" fontId="15" fillId="0" borderId="0" xfId="0" applyNumberFormat="1" applyFont="1"/>
    <xf numFmtId="14" fontId="16" fillId="0" borderId="0" xfId="0" applyNumberFormat="1" applyFont="1"/>
    <xf numFmtId="0" fontId="12" fillId="0" borderId="0" xfId="0" applyFont="1"/>
    <xf numFmtId="14" fontId="13" fillId="0" borderId="0" xfId="0" quotePrefix="1" applyNumberFormat="1" applyFont="1"/>
    <xf numFmtId="0" fontId="3" fillId="0" borderId="0" xfId="0" applyFont="1" applyAlignment="1">
      <alignment horizontal="left"/>
    </xf>
    <xf numFmtId="14" fontId="13" fillId="0" borderId="0" xfId="0" applyNumberFormat="1" applyFont="1"/>
    <xf numFmtId="0" fontId="13" fillId="0" borderId="0" xfId="0" applyFont="1"/>
    <xf numFmtId="164" fontId="12" fillId="0" borderId="0" xfId="0" applyNumberFormat="1" applyFont="1" applyAlignment="1">
      <alignment horizontal="center"/>
    </xf>
    <xf numFmtId="1" fontId="0" fillId="0" borderId="0" xfId="0" applyNumberFormat="1"/>
    <xf numFmtId="0" fontId="12" fillId="0" borderId="12" xfId="2" applyNumberFormat="1" applyFont="1" applyBorder="1" applyAlignment="1">
      <alignment horizontal="center"/>
    </xf>
    <xf numFmtId="0" fontId="12" fillId="0" borderId="13" xfId="2" applyNumberFormat="1" applyFont="1" applyBorder="1" applyAlignment="1">
      <alignment horizontal="center"/>
    </xf>
    <xf numFmtId="0" fontId="12" fillId="0" borderId="14" xfId="2" applyNumberFormat="1" applyFont="1" applyBorder="1" applyAlignment="1">
      <alignment horizontal="center"/>
    </xf>
    <xf numFmtId="167" fontId="0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0" fillId="8" borderId="0" xfId="0" applyFill="1"/>
    <xf numFmtId="0" fontId="2" fillId="8" borderId="0" xfId="0" applyFont="1" applyFill="1"/>
    <xf numFmtId="14" fontId="12" fillId="6" borderId="16" xfId="0" applyNumberFormat="1" applyFont="1" applyFill="1" applyBorder="1"/>
    <xf numFmtId="14" fontId="12" fillId="6" borderId="21" xfId="0" applyNumberFormat="1" applyFont="1" applyFill="1" applyBorder="1" applyAlignment="1">
      <alignment horizontal="center"/>
    </xf>
    <xf numFmtId="0" fontId="13" fillId="6" borderId="14" xfId="0" quotePrefix="1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 wrapText="1"/>
    </xf>
    <xf numFmtId="0" fontId="14" fillId="6" borderId="14" xfId="0" applyFont="1" applyFill="1" applyBorder="1" applyAlignment="1">
      <alignment horizontal="center"/>
    </xf>
    <xf numFmtId="14" fontId="14" fillId="6" borderId="12" xfId="0" applyNumberFormat="1" applyFont="1" applyFill="1" applyBorder="1" applyAlignment="1">
      <alignment horizontal="center"/>
    </xf>
    <xf numFmtId="1" fontId="0" fillId="0" borderId="11" xfId="0" applyNumberFormat="1" applyBorder="1"/>
    <xf numFmtId="0" fontId="1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7" borderId="0" xfId="0" applyFont="1" applyFill="1" applyAlignment="1">
      <alignment horizontal="right"/>
    </xf>
    <xf numFmtId="0" fontId="18" fillId="0" borderId="0" xfId="0" applyFont="1"/>
    <xf numFmtId="0" fontId="3" fillId="0" borderId="0" xfId="0" applyFont="1" applyAlignment="1">
      <alignment vertical="center"/>
    </xf>
    <xf numFmtId="0" fontId="0" fillId="0" borderId="3" xfId="0" applyBorder="1"/>
    <xf numFmtId="0" fontId="2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0" xfId="0" quotePrefix="1" applyBorder="1"/>
    <xf numFmtId="0" fontId="20" fillId="0" borderId="0" xfId="0" applyFont="1"/>
    <xf numFmtId="0" fontId="0" fillId="0" borderId="20" xfId="0" applyBorder="1"/>
    <xf numFmtId="14" fontId="13" fillId="6" borderId="24" xfId="0" applyNumberFormat="1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2" fillId="0" borderId="0" xfId="0" applyFont="1"/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/>
    <xf numFmtId="0" fontId="2" fillId="0" borderId="9" xfId="0" applyFont="1" applyBorder="1"/>
    <xf numFmtId="168" fontId="2" fillId="0" borderId="12" xfId="0" applyNumberFormat="1" applyFont="1" applyBorder="1" applyAlignment="1">
      <alignment horizontal="center"/>
    </xf>
    <xf numFmtId="168" fontId="2" fillId="0" borderId="16" xfId="0" applyNumberFormat="1" applyFont="1" applyBorder="1" applyAlignment="1">
      <alignment horizontal="center"/>
    </xf>
    <xf numFmtId="168" fontId="2" fillId="0" borderId="13" xfId="0" applyNumberFormat="1" applyFont="1" applyBorder="1" applyAlignment="1">
      <alignment horizontal="center"/>
    </xf>
    <xf numFmtId="168" fontId="2" fillId="0" borderId="17" xfId="0" applyNumberFormat="1" applyFont="1" applyBorder="1" applyAlignment="1">
      <alignment horizontal="center"/>
    </xf>
    <xf numFmtId="168" fontId="2" fillId="0" borderId="14" xfId="0" applyNumberFormat="1" applyFont="1" applyBorder="1" applyAlignment="1">
      <alignment horizontal="center"/>
    </xf>
    <xf numFmtId="168" fontId="2" fillId="0" borderId="15" xfId="0" applyNumberFormat="1" applyFont="1" applyBorder="1" applyAlignment="1">
      <alignment horizontal="center"/>
    </xf>
    <xf numFmtId="0" fontId="4" fillId="0" borderId="20" xfId="0" applyFont="1" applyBorder="1"/>
    <xf numFmtId="165" fontId="4" fillId="0" borderId="20" xfId="0" applyNumberFormat="1" applyFont="1" applyBorder="1" applyAlignment="1">
      <alignment horizontal="left"/>
    </xf>
    <xf numFmtId="2" fontId="4" fillId="0" borderId="20" xfId="0" applyNumberFormat="1" applyFont="1" applyBorder="1"/>
    <xf numFmtId="0" fontId="2" fillId="0" borderId="2" xfId="0" quotePrefix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2" fontId="4" fillId="0" borderId="0" xfId="0" applyNumberFormat="1" applyFont="1"/>
    <xf numFmtId="0" fontId="24" fillId="0" borderId="0" xfId="0" applyFont="1"/>
    <xf numFmtId="0" fontId="25" fillId="0" borderId="0" xfId="0" applyFont="1"/>
    <xf numFmtId="0" fontId="0" fillId="9" borderId="9" xfId="0" applyFill="1" applyBorder="1" applyAlignment="1" applyProtection="1">
      <alignment horizontal="center" vertical="center"/>
      <protection locked="0"/>
    </xf>
    <xf numFmtId="0" fontId="2" fillId="9" borderId="9" xfId="0" applyFont="1" applyFill="1" applyBorder="1" applyAlignment="1" applyProtection="1">
      <alignment horizontal="left"/>
      <protection locked="0"/>
    </xf>
    <xf numFmtId="0" fontId="2" fillId="9" borderId="3" xfId="0" quotePrefix="1" applyFont="1" applyFill="1" applyBorder="1" applyProtection="1">
      <protection locked="0"/>
    </xf>
    <xf numFmtId="0" fontId="0" fillId="9" borderId="3" xfId="0" applyFill="1" applyBorder="1" applyProtection="1">
      <protection locked="0"/>
    </xf>
    <xf numFmtId="0" fontId="0" fillId="9" borderId="4" xfId="0" applyFill="1" applyBorder="1" applyProtection="1">
      <protection locked="0"/>
    </xf>
    <xf numFmtId="0" fontId="2" fillId="9" borderId="0" xfId="0" quotePrefix="1" applyFont="1" applyFill="1" applyProtection="1">
      <protection locked="0"/>
    </xf>
    <xf numFmtId="0" fontId="0" fillId="9" borderId="0" xfId="0" applyFill="1" applyProtection="1">
      <protection locked="0"/>
    </xf>
    <xf numFmtId="0" fontId="0" fillId="9" borderId="6" xfId="0" applyFill="1" applyBorder="1" applyProtection="1">
      <protection locked="0"/>
    </xf>
    <xf numFmtId="0" fontId="2" fillId="9" borderId="10" xfId="0" quotePrefix="1" applyFont="1" applyFill="1" applyBorder="1" applyProtection="1">
      <protection locked="0"/>
    </xf>
    <xf numFmtId="0" fontId="0" fillId="9" borderId="10" xfId="0" applyFill="1" applyBorder="1" applyProtection="1">
      <protection locked="0"/>
    </xf>
    <xf numFmtId="0" fontId="0" fillId="9" borderId="7" xfId="0" applyFill="1" applyBorder="1" applyProtection="1">
      <protection locked="0"/>
    </xf>
    <xf numFmtId="0" fontId="0" fillId="9" borderId="5" xfId="0" applyFill="1" applyBorder="1" applyAlignment="1" applyProtection="1">
      <alignment horizontal="left"/>
      <protection locked="0"/>
    </xf>
    <xf numFmtId="14" fontId="0" fillId="9" borderId="0" xfId="0" applyNumberFormat="1" applyFill="1" applyAlignment="1" applyProtection="1">
      <alignment horizontal="center"/>
      <protection locked="0"/>
    </xf>
    <xf numFmtId="0" fontId="0" fillId="9" borderId="8" xfId="0" applyFill="1" applyBorder="1" applyProtection="1">
      <protection locked="0"/>
    </xf>
    <xf numFmtId="14" fontId="0" fillId="9" borderId="10" xfId="0" applyNumberFormat="1" applyFill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6" fillId="6" borderId="2" xfId="0" quotePrefix="1" applyFont="1" applyFill="1" applyBorder="1" applyAlignment="1">
      <alignment horizontal="center"/>
    </xf>
    <xf numFmtId="0" fontId="6" fillId="6" borderId="3" xfId="0" quotePrefix="1" applyFont="1" applyFill="1" applyBorder="1" applyAlignment="1">
      <alignment horizontal="center"/>
    </xf>
    <xf numFmtId="0" fontId="6" fillId="6" borderId="4" xfId="0" quotePrefix="1" applyFont="1" applyFill="1" applyBorder="1" applyAlignment="1">
      <alignment horizontal="center"/>
    </xf>
    <xf numFmtId="0" fontId="2" fillId="9" borderId="18" xfId="0" applyFont="1" applyFill="1" applyBorder="1" applyAlignment="1" applyProtection="1">
      <alignment horizontal="center" vertical="center"/>
      <protection locked="0"/>
    </xf>
    <xf numFmtId="0" fontId="2" fillId="9" borderId="1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</cellXfs>
  <cellStyles count="3">
    <cellStyle name="2_2nd row col titles lt blue/black" xfId="1" xr:uid="{00000000-0005-0000-0000-000000000000}"/>
    <cellStyle name="Comma" xfId="2" builtinId="3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11</xdr:row>
      <xdr:rowOff>28575</xdr:rowOff>
    </xdr:from>
    <xdr:to>
      <xdr:col>3</xdr:col>
      <xdr:colOff>5000625</xdr:colOff>
      <xdr:row>14</xdr:row>
      <xdr:rowOff>102064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914525"/>
          <a:ext cx="4705350" cy="559264"/>
        </a:xfrm>
        <a:prstGeom prst="rect">
          <a:avLst/>
        </a:prstGeom>
        <a:effectLst>
          <a:softEdge rad="12700"/>
        </a:effectLst>
      </xdr:spPr>
    </xdr:pic>
    <xdr:clientData/>
  </xdr:twoCellAnchor>
  <xdr:twoCellAnchor editAs="oneCell">
    <xdr:from>
      <xdr:col>3</xdr:col>
      <xdr:colOff>914400</xdr:colOff>
      <xdr:row>17</xdr:row>
      <xdr:rowOff>51592</xdr:rowOff>
    </xdr:from>
    <xdr:to>
      <xdr:col>3</xdr:col>
      <xdr:colOff>3962400</xdr:colOff>
      <xdr:row>25</xdr:row>
      <xdr:rowOff>38865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075" y="3080542"/>
          <a:ext cx="3048000" cy="1282673"/>
        </a:xfrm>
        <a:prstGeom prst="rect">
          <a:avLst/>
        </a:prstGeom>
        <a:ln>
          <a:noFill/>
        </a:ln>
        <a:effectLst>
          <a:softEdge rad="31750"/>
        </a:effectLst>
      </xdr:spPr>
    </xdr:pic>
    <xdr:clientData/>
  </xdr:twoCellAnchor>
  <xdr:twoCellAnchor editAs="oneCell">
    <xdr:from>
      <xdr:col>3</xdr:col>
      <xdr:colOff>1333500</xdr:colOff>
      <xdr:row>8</xdr:row>
      <xdr:rowOff>39342</xdr:rowOff>
    </xdr:from>
    <xdr:to>
      <xdr:col>3</xdr:col>
      <xdr:colOff>3161917</xdr:colOff>
      <xdr:row>9</xdr:row>
      <xdr:rowOff>76158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1175" y="1610967"/>
          <a:ext cx="1828417" cy="198741"/>
        </a:xfrm>
        <a:prstGeom prst="rect">
          <a:avLst/>
        </a:prstGeom>
        <a:effectLst>
          <a:softEdge rad="127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2"/>
  <sheetViews>
    <sheetView showGridLines="0" zoomScaleNormal="100" zoomScaleSheetLayoutView="100" workbookViewId="0">
      <selection activeCell="D30" sqref="D30"/>
    </sheetView>
  </sheetViews>
  <sheetFormatPr defaultColWidth="8.85546875" defaultRowHeight="12.75"/>
  <cols>
    <col min="1" max="2" width="1.7109375" style="42" customWidth="1"/>
    <col min="3" max="3" width="3.28515625" style="43" customWidth="1"/>
    <col min="4" max="4" width="99.7109375" style="42" customWidth="1"/>
    <col min="5" max="6" width="1.7109375" style="42" customWidth="1"/>
    <col min="7" max="16384" width="8.85546875" style="42"/>
  </cols>
  <sheetData>
    <row r="2" spans="2:5">
      <c r="B2"/>
      <c r="C2" s="1"/>
      <c r="D2"/>
      <c r="E2"/>
    </row>
    <row r="3" spans="2:5">
      <c r="B3"/>
      <c r="C3" s="1"/>
      <c r="D3" s="40" t="s">
        <v>0</v>
      </c>
      <c r="E3"/>
    </row>
    <row r="4" spans="2:5" ht="21">
      <c r="B4"/>
      <c r="C4" s="114" t="s">
        <v>1</v>
      </c>
      <c r="D4" s="114"/>
      <c r="E4" s="114"/>
    </row>
    <row r="5" spans="2:5">
      <c r="B5"/>
      <c r="C5" s="1"/>
      <c r="D5"/>
      <c r="E5"/>
    </row>
    <row r="6" spans="2:5">
      <c r="B6"/>
      <c r="C6" s="9" t="s">
        <v>2</v>
      </c>
      <c r="D6" s="41" t="s">
        <v>3</v>
      </c>
      <c r="E6"/>
    </row>
    <row r="7" spans="2:5">
      <c r="B7"/>
      <c r="C7" s="9"/>
      <c r="D7" s="41"/>
      <c r="E7"/>
    </row>
    <row r="8" spans="2:5">
      <c r="B8"/>
      <c r="C8" s="9" t="s">
        <v>2</v>
      </c>
      <c r="D8" t="s">
        <v>4</v>
      </c>
      <c r="E8"/>
    </row>
    <row r="9" spans="2:5">
      <c r="B9"/>
      <c r="C9" s="1"/>
      <c r="D9"/>
      <c r="E9"/>
    </row>
    <row r="10" spans="2:5">
      <c r="B10"/>
      <c r="C10" s="1"/>
      <c r="D10"/>
      <c r="E10"/>
    </row>
    <row r="11" spans="2:5">
      <c r="B11"/>
      <c r="C11" s="9" t="s">
        <v>2</v>
      </c>
      <c r="D11" t="s">
        <v>5</v>
      </c>
      <c r="E11"/>
    </row>
    <row r="12" spans="2:5">
      <c r="B12"/>
      <c r="C12" s="1"/>
      <c r="D12"/>
      <c r="E12"/>
    </row>
    <row r="13" spans="2:5">
      <c r="B13"/>
      <c r="C13" s="1"/>
      <c r="D13"/>
      <c r="E13"/>
    </row>
    <row r="14" spans="2:5">
      <c r="B14"/>
      <c r="C14" s="1"/>
      <c r="D14"/>
      <c r="E14"/>
    </row>
    <row r="15" spans="2:5">
      <c r="B15"/>
      <c r="C15" s="1"/>
      <c r="D15"/>
      <c r="E15"/>
    </row>
    <row r="16" spans="2:5">
      <c r="B16"/>
      <c r="C16" s="9" t="s">
        <v>2</v>
      </c>
      <c r="D16" s="41" t="s">
        <v>6</v>
      </c>
      <c r="E16"/>
    </row>
    <row r="17" spans="2:5">
      <c r="B17"/>
      <c r="C17" s="9"/>
      <c r="D17" s="41" t="s">
        <v>7</v>
      </c>
      <c r="E17"/>
    </row>
    <row r="18" spans="2:5">
      <c r="B18"/>
      <c r="C18" s="1"/>
      <c r="D18"/>
      <c r="E18"/>
    </row>
    <row r="19" spans="2:5">
      <c r="B19"/>
      <c r="C19" s="1"/>
      <c r="D19"/>
      <c r="E19"/>
    </row>
    <row r="20" spans="2:5">
      <c r="B20"/>
      <c r="C20" s="1"/>
      <c r="D20"/>
      <c r="E20"/>
    </row>
    <row r="21" spans="2:5">
      <c r="B21"/>
      <c r="C21" s="1"/>
      <c r="D21"/>
      <c r="E21"/>
    </row>
    <row r="22" spans="2:5">
      <c r="B22"/>
      <c r="C22" s="1"/>
      <c r="D22"/>
      <c r="E22"/>
    </row>
    <row r="23" spans="2:5">
      <c r="B23"/>
      <c r="C23" s="1"/>
      <c r="D23"/>
      <c r="E23"/>
    </row>
    <row r="24" spans="2:5">
      <c r="B24"/>
      <c r="C24" s="1"/>
      <c r="D24"/>
      <c r="E24"/>
    </row>
    <row r="25" spans="2:5">
      <c r="B25"/>
      <c r="C25" s="1"/>
      <c r="D25"/>
      <c r="E25"/>
    </row>
    <row r="26" spans="2:5">
      <c r="B26"/>
      <c r="C26" s="1"/>
      <c r="D26"/>
      <c r="E26"/>
    </row>
    <row r="27" spans="2:5">
      <c r="B27"/>
      <c r="C27" s="9" t="s">
        <v>2</v>
      </c>
      <c r="D27" s="41" t="s">
        <v>8</v>
      </c>
      <c r="E27"/>
    </row>
    <row r="28" spans="2:5">
      <c r="B28"/>
      <c r="C28" s="9"/>
      <c r="D28" s="41" t="s">
        <v>9</v>
      </c>
      <c r="E28"/>
    </row>
    <row r="29" spans="2:5">
      <c r="B29"/>
      <c r="C29" s="9"/>
      <c r="D29" s="1" t="s">
        <v>10</v>
      </c>
      <c r="E29"/>
    </row>
    <row r="30" spans="2:5">
      <c r="B30"/>
      <c r="C30" s="9"/>
      <c r="D30" s="1"/>
      <c r="E30"/>
    </row>
    <row r="31" spans="2:5">
      <c r="B31"/>
      <c r="C31" s="9" t="s">
        <v>2</v>
      </c>
      <c r="D31" s="41" t="s">
        <v>11</v>
      </c>
      <c r="E31"/>
    </row>
    <row r="32" spans="2:5">
      <c r="B32"/>
      <c r="C32" s="1"/>
      <c r="D32"/>
      <c r="E32"/>
    </row>
  </sheetData>
  <sheetProtection algorithmName="SHA-512" hashValue="BiBj2tHvA1dX2B2xvlOQSQ2wqk7vM0MVWsk+cD+xh09x0qXz9WYT0pth5zvOfzMC9BP04g6SNt6gXUyoLlCtVw==" saltValue="QLQ7eOEXeILcrmpcf6giPw==" spinCount="100000" sheet="1" objects="1" scenarios="1"/>
  <mergeCells count="1">
    <mergeCell ref="C4:E4"/>
  </mergeCells>
  <phoneticPr fontId="4" type="noConversion"/>
  <pageMargins left="0.74803149606299213" right="0.74803149606299213" top="0.98425196850393704" bottom="0.98425196850393704" header="0.51181102362204722" footer="0.51181102362204722"/>
  <pageSetup scale="91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2:M136"/>
  <sheetViews>
    <sheetView showGridLines="0" tabSelected="1" workbookViewId="0">
      <selection activeCell="N11" sqref="N11"/>
    </sheetView>
  </sheetViews>
  <sheetFormatPr defaultColWidth="8.85546875" defaultRowHeight="12.75"/>
  <cols>
    <col min="1" max="1" width="1.7109375" customWidth="1"/>
    <col min="2" max="2" width="11.28515625" customWidth="1"/>
    <col min="3" max="3" width="15" customWidth="1"/>
    <col min="4" max="4" width="17.7109375" customWidth="1"/>
    <col min="5" max="5" width="26.42578125" bestFit="1" customWidth="1"/>
    <col min="6" max="6" width="26" bestFit="1" customWidth="1"/>
    <col min="7" max="7" width="25" customWidth="1"/>
    <col min="8" max="8" width="21.42578125" bestFit="1" customWidth="1"/>
    <col min="9" max="9" width="10.140625" hidden="1" customWidth="1"/>
    <col min="10" max="13" width="9.140625" hidden="1" customWidth="1"/>
  </cols>
  <sheetData>
    <row r="2" spans="2:12" ht="18.75">
      <c r="B2" s="86" t="s">
        <v>133</v>
      </c>
      <c r="C2" s="86"/>
      <c r="D2" s="86" t="s">
        <v>134</v>
      </c>
      <c r="E2" s="87"/>
      <c r="F2" s="68"/>
    </row>
    <row r="4" spans="2:12" s="7" customFormat="1">
      <c r="B4" s="7" t="s">
        <v>136</v>
      </c>
    </row>
    <row r="5" spans="2:12" s="7" customFormat="1">
      <c r="B5" s="7" t="s">
        <v>12</v>
      </c>
    </row>
    <row r="6" spans="2:12" s="7" customFormat="1" ht="13.5" thickBot="1"/>
    <row r="7" spans="2:12" ht="18.75" thickBot="1">
      <c r="B7" s="111" t="s">
        <v>13</v>
      </c>
      <c r="C7" s="112"/>
      <c r="D7" s="88">
        <v>1</v>
      </c>
      <c r="F7" s="63" t="str">
        <f>IF(OR(G9="",C9="",C11="",D7="",G11=""),"**Fill in all fields**",IF(OR(G9=123456,G9=111111,G9=999999,G9=222222,G9=333333,G9=444444,G9=555555,G9=666666,G9=777777,G9=888888),"**Enter correct Employee ID**",""))</f>
        <v>**Fill in all fields**</v>
      </c>
      <c r="K7" s="53" t="s">
        <v>14</v>
      </c>
      <c r="L7" s="69">
        <v>2026</v>
      </c>
    </row>
    <row r="8" spans="2:12" ht="13.5" thickBot="1">
      <c r="E8" s="6"/>
      <c r="F8" s="1"/>
    </row>
    <row r="9" spans="2:12" s="1" customFormat="1" ht="13.5" thickBot="1">
      <c r="B9" s="56" t="s">
        <v>15</v>
      </c>
      <c r="C9" s="109"/>
      <c r="D9" s="110"/>
      <c r="E9" s="2"/>
      <c r="F9" s="2" t="s">
        <v>16</v>
      </c>
      <c r="G9" s="89"/>
      <c r="H9" s="9" t="s">
        <v>17</v>
      </c>
    </row>
    <row r="10" spans="2:12" ht="13.5" thickBot="1">
      <c r="G10" s="9"/>
    </row>
    <row r="11" spans="2:12" s="1" customFormat="1" ht="13.5" thickBot="1">
      <c r="B11" s="56" t="s">
        <v>18</v>
      </c>
      <c r="C11" s="109"/>
      <c r="D11" s="110"/>
      <c r="F11" s="2" t="s">
        <v>19</v>
      </c>
      <c r="G11" s="89" t="s">
        <v>20</v>
      </c>
    </row>
    <row r="12" spans="2:12" s="1" customFormat="1" ht="13.5" thickBot="1">
      <c r="B12" s="2"/>
      <c r="C12" s="2"/>
      <c r="D12" s="2"/>
      <c r="F12" s="2"/>
      <c r="G12" s="30"/>
    </row>
    <row r="13" spans="2:12" ht="13.5" thickBot="1">
      <c r="B13" s="106" t="s">
        <v>21</v>
      </c>
      <c r="C13" s="107"/>
      <c r="D13" s="107"/>
      <c r="E13" s="107"/>
      <c r="F13" s="107"/>
      <c r="G13" s="108"/>
    </row>
    <row r="14" spans="2:12" ht="18.75" customHeight="1">
      <c r="B14" s="11" t="s">
        <v>22</v>
      </c>
      <c r="C14" s="67" t="s">
        <v>23</v>
      </c>
      <c r="D14" s="113" t="s">
        <v>24</v>
      </c>
      <c r="E14" s="113"/>
      <c r="F14" s="12"/>
      <c r="G14" s="13"/>
    </row>
    <row r="15" spans="2:12">
      <c r="B15" s="14" t="str">
        <f>TEXT(C15,"dddddddd")</f>
        <v>Wednesday</v>
      </c>
      <c r="C15" s="3">
        <f>VLOOKUP(D7,$D$68:$E$80,2,0)</f>
        <v>46204</v>
      </c>
      <c r="D15" s="103" t="s">
        <v>25</v>
      </c>
      <c r="E15" s="103"/>
      <c r="G15" s="15"/>
    </row>
    <row r="16" spans="2:12">
      <c r="B16" s="14" t="str">
        <f t="shared" ref="B16:B50" si="0">TEXT(C16,"dddddddd")</f>
        <v>Thursday</v>
      </c>
      <c r="C16" s="3">
        <f>+C15+1</f>
        <v>46205</v>
      </c>
      <c r="D16" s="103" t="s">
        <v>25</v>
      </c>
      <c r="E16" s="103"/>
      <c r="F16" s="54" t="s">
        <v>26</v>
      </c>
      <c r="G16" s="70" t="str">
        <f>+G9&amp;"B"&amp;D7&amp;L7</f>
        <v>B12026</v>
      </c>
    </row>
    <row r="17" spans="2:12">
      <c r="B17" s="14" t="str">
        <f t="shared" ref="B17:B24" si="1">TEXT(C17,"dddddddd")</f>
        <v>Friday</v>
      </c>
      <c r="C17" s="3">
        <f t="shared" ref="C17:C38" si="2">+C16+1</f>
        <v>46206</v>
      </c>
      <c r="D17" s="103" t="s">
        <v>25</v>
      </c>
      <c r="E17" s="103"/>
      <c r="G17" s="15"/>
    </row>
    <row r="18" spans="2:12">
      <c r="B18" s="14" t="str">
        <f t="shared" si="1"/>
        <v>Saturday</v>
      </c>
      <c r="C18" s="3">
        <f t="shared" si="2"/>
        <v>46207</v>
      </c>
      <c r="D18" s="103" t="s">
        <v>25</v>
      </c>
      <c r="E18" s="103"/>
      <c r="G18" s="15"/>
    </row>
    <row r="19" spans="2:12" ht="23.25">
      <c r="B19" s="14" t="str">
        <f t="shared" si="1"/>
        <v>Sunday</v>
      </c>
      <c r="C19" s="3">
        <f t="shared" si="2"/>
        <v>46208</v>
      </c>
      <c r="D19" s="103" t="s">
        <v>25</v>
      </c>
      <c r="E19" s="103"/>
      <c r="F19" s="104" t="s">
        <v>135</v>
      </c>
      <c r="G19" s="105"/>
      <c r="L19" s="4"/>
    </row>
    <row r="20" spans="2:12">
      <c r="B20" s="14" t="str">
        <f t="shared" si="1"/>
        <v>Monday</v>
      </c>
      <c r="C20" s="3">
        <f t="shared" si="2"/>
        <v>46209</v>
      </c>
      <c r="D20" s="103" t="s">
        <v>25</v>
      </c>
      <c r="E20" s="103"/>
      <c r="G20" s="15"/>
    </row>
    <row r="21" spans="2:12">
      <c r="B21" s="14" t="str">
        <f t="shared" si="1"/>
        <v>Tuesday</v>
      </c>
      <c r="C21" s="3">
        <f t="shared" si="2"/>
        <v>46210</v>
      </c>
      <c r="D21" s="103" t="s">
        <v>25</v>
      </c>
      <c r="E21" s="103"/>
      <c r="G21" s="15"/>
    </row>
    <row r="22" spans="2:12">
      <c r="B22" s="14" t="str">
        <f t="shared" si="1"/>
        <v>Wednesday</v>
      </c>
      <c r="C22" s="3">
        <f t="shared" si="2"/>
        <v>46211</v>
      </c>
      <c r="D22" s="103" t="s">
        <v>25</v>
      </c>
      <c r="E22" s="103"/>
      <c r="G22" s="15"/>
    </row>
    <row r="23" spans="2:12">
      <c r="B23" s="14" t="str">
        <f t="shared" si="1"/>
        <v>Thursday</v>
      </c>
      <c r="C23" s="3">
        <f t="shared" si="2"/>
        <v>46212</v>
      </c>
      <c r="D23" s="103" t="s">
        <v>25</v>
      </c>
      <c r="E23" s="103"/>
      <c r="G23" s="15"/>
    </row>
    <row r="24" spans="2:12">
      <c r="B24" s="14" t="str">
        <f t="shared" si="1"/>
        <v>Friday</v>
      </c>
      <c r="C24" s="3">
        <f t="shared" si="2"/>
        <v>46213</v>
      </c>
      <c r="D24" s="103" t="s">
        <v>25</v>
      </c>
      <c r="E24" s="103"/>
      <c r="G24" s="15"/>
    </row>
    <row r="25" spans="2:12">
      <c r="B25" s="14" t="str">
        <f t="shared" si="0"/>
        <v>Saturday</v>
      </c>
      <c r="C25" s="3">
        <f t="shared" si="2"/>
        <v>46214</v>
      </c>
      <c r="D25" s="103" t="s">
        <v>25</v>
      </c>
      <c r="E25" s="103"/>
      <c r="G25" s="15"/>
    </row>
    <row r="26" spans="2:12">
      <c r="B26" s="14" t="str">
        <f t="shared" ref="B26:B35" si="3">TEXT(C26,"dddddddd")</f>
        <v>Sunday</v>
      </c>
      <c r="C26" s="3">
        <f t="shared" si="2"/>
        <v>46215</v>
      </c>
      <c r="D26" s="103" t="s">
        <v>25</v>
      </c>
      <c r="E26" s="103"/>
      <c r="G26" s="15"/>
    </row>
    <row r="27" spans="2:12">
      <c r="B27" s="14" t="str">
        <f t="shared" si="3"/>
        <v>Monday</v>
      </c>
      <c r="C27" s="3">
        <f t="shared" si="2"/>
        <v>46216</v>
      </c>
      <c r="D27" s="103" t="s">
        <v>25</v>
      </c>
      <c r="E27" s="103"/>
      <c r="G27" s="15"/>
    </row>
    <row r="28" spans="2:12">
      <c r="B28" s="14" t="str">
        <f t="shared" si="3"/>
        <v>Tuesday</v>
      </c>
      <c r="C28" s="3">
        <f t="shared" si="2"/>
        <v>46217</v>
      </c>
      <c r="D28" s="103" t="s">
        <v>25</v>
      </c>
      <c r="E28" s="103"/>
      <c r="G28" s="15"/>
    </row>
    <row r="29" spans="2:12">
      <c r="B29" s="14" t="str">
        <f t="shared" si="3"/>
        <v>Wednesday</v>
      </c>
      <c r="C29" s="3">
        <f t="shared" si="2"/>
        <v>46218</v>
      </c>
      <c r="D29" s="103" t="s">
        <v>25</v>
      </c>
      <c r="E29" s="103"/>
      <c r="G29" s="15"/>
    </row>
    <row r="30" spans="2:12">
      <c r="B30" s="14" t="str">
        <f t="shared" si="3"/>
        <v>Thursday</v>
      </c>
      <c r="C30" s="3">
        <f t="shared" si="2"/>
        <v>46219</v>
      </c>
      <c r="D30" s="103" t="s">
        <v>25</v>
      </c>
      <c r="E30" s="103"/>
      <c r="G30" s="15"/>
    </row>
    <row r="31" spans="2:12">
      <c r="B31" s="14" t="str">
        <f t="shared" si="3"/>
        <v>Friday</v>
      </c>
      <c r="C31" s="3">
        <f t="shared" si="2"/>
        <v>46220</v>
      </c>
      <c r="D31" s="103" t="s">
        <v>25</v>
      </c>
      <c r="E31" s="103"/>
      <c r="G31" s="15"/>
    </row>
    <row r="32" spans="2:12">
      <c r="B32" s="14" t="str">
        <f t="shared" si="3"/>
        <v>Saturday</v>
      </c>
      <c r="C32" s="3">
        <f>+C31+1</f>
        <v>46221</v>
      </c>
      <c r="D32" s="103" t="s">
        <v>25</v>
      </c>
      <c r="E32" s="103"/>
      <c r="G32" s="15"/>
    </row>
    <row r="33" spans="2:9">
      <c r="B33" s="14" t="str">
        <f t="shared" si="3"/>
        <v>Sunday</v>
      </c>
      <c r="C33" s="3">
        <f t="shared" si="2"/>
        <v>46222</v>
      </c>
      <c r="D33" s="103" t="s">
        <v>25</v>
      </c>
      <c r="E33" s="103"/>
      <c r="G33" s="15"/>
    </row>
    <row r="34" spans="2:9">
      <c r="B34" s="14" t="str">
        <f t="shared" si="3"/>
        <v>Monday</v>
      </c>
      <c r="C34" s="3">
        <f t="shared" si="2"/>
        <v>46223</v>
      </c>
      <c r="D34" s="103" t="s">
        <v>25</v>
      </c>
      <c r="E34" s="103"/>
      <c r="G34" s="15"/>
      <c r="I34" s="20"/>
    </row>
    <row r="35" spans="2:9">
      <c r="B35" s="14" t="str">
        <f t="shared" si="3"/>
        <v>Tuesday</v>
      </c>
      <c r="C35" s="3">
        <f t="shared" si="2"/>
        <v>46224</v>
      </c>
      <c r="D35" s="103" t="s">
        <v>25</v>
      </c>
      <c r="E35" s="103"/>
      <c r="G35" s="15"/>
    </row>
    <row r="36" spans="2:9">
      <c r="B36" s="14" t="str">
        <f t="shared" si="0"/>
        <v>Wednesday</v>
      </c>
      <c r="C36" s="3">
        <f t="shared" si="2"/>
        <v>46225</v>
      </c>
      <c r="D36" s="103" t="s">
        <v>25</v>
      </c>
      <c r="E36" s="103"/>
      <c r="G36" s="15"/>
    </row>
    <row r="37" spans="2:9">
      <c r="B37" s="14" t="str">
        <f t="shared" si="0"/>
        <v>Thursday</v>
      </c>
      <c r="C37" s="3">
        <f t="shared" si="2"/>
        <v>46226</v>
      </c>
      <c r="D37" s="103" t="s">
        <v>25</v>
      </c>
      <c r="E37" s="103"/>
      <c r="G37" s="15"/>
    </row>
    <row r="38" spans="2:9">
      <c r="B38" s="14" t="str">
        <f t="shared" si="0"/>
        <v>Friday</v>
      </c>
      <c r="C38" s="3">
        <f t="shared" si="2"/>
        <v>46227</v>
      </c>
      <c r="D38" s="103" t="s">
        <v>25</v>
      </c>
      <c r="E38" s="103"/>
      <c r="G38" s="15"/>
    </row>
    <row r="39" spans="2:9">
      <c r="B39" s="14" t="str">
        <f t="shared" si="0"/>
        <v>Saturday</v>
      </c>
      <c r="C39" s="3">
        <f t="shared" ref="C39:C50" si="4">IF(C38&gt;=$C$62," ",+C38+1)</f>
        <v>46228</v>
      </c>
      <c r="D39" s="103" t="s">
        <v>25</v>
      </c>
      <c r="E39" s="103"/>
      <c r="G39" s="15"/>
    </row>
    <row r="40" spans="2:9">
      <c r="B40" s="14" t="str">
        <f t="shared" si="0"/>
        <v>Sunday</v>
      </c>
      <c r="C40" s="3">
        <f t="shared" si="4"/>
        <v>46229</v>
      </c>
      <c r="D40" s="103" t="s">
        <v>25</v>
      </c>
      <c r="E40" s="103"/>
      <c r="G40" s="15"/>
    </row>
    <row r="41" spans="2:9">
      <c r="B41" s="14" t="str">
        <f t="shared" si="0"/>
        <v>Monday</v>
      </c>
      <c r="C41" s="3">
        <f t="shared" si="4"/>
        <v>46230</v>
      </c>
      <c r="D41" s="103" t="s">
        <v>25</v>
      </c>
      <c r="E41" s="103"/>
      <c r="G41" s="15"/>
    </row>
    <row r="42" spans="2:9">
      <c r="B42" s="14" t="str">
        <f t="shared" si="0"/>
        <v xml:space="preserve"> </v>
      </c>
      <c r="C42" s="3" t="str">
        <f t="shared" si="4"/>
        <v xml:space="preserve"> </v>
      </c>
      <c r="D42" s="103" t="s">
        <v>25</v>
      </c>
      <c r="E42" s="103"/>
      <c r="G42" s="15"/>
    </row>
    <row r="43" spans="2:9">
      <c r="B43" s="14" t="str">
        <f t="shared" si="0"/>
        <v xml:space="preserve"> </v>
      </c>
      <c r="C43" s="3" t="str">
        <f t="shared" si="4"/>
        <v xml:space="preserve"> </v>
      </c>
      <c r="D43" s="103" t="s">
        <v>25</v>
      </c>
      <c r="E43" s="103"/>
      <c r="G43" s="15"/>
    </row>
    <row r="44" spans="2:9">
      <c r="B44" s="14" t="str">
        <f t="shared" si="0"/>
        <v xml:space="preserve"> </v>
      </c>
      <c r="C44" s="3" t="str">
        <f t="shared" si="4"/>
        <v xml:space="preserve"> </v>
      </c>
      <c r="D44" s="103" t="s">
        <v>25</v>
      </c>
      <c r="E44" s="103"/>
      <c r="G44" s="15"/>
    </row>
    <row r="45" spans="2:9">
      <c r="B45" s="14" t="str">
        <f t="shared" si="0"/>
        <v xml:space="preserve"> </v>
      </c>
      <c r="C45" s="3" t="str">
        <f t="shared" si="4"/>
        <v xml:space="preserve"> </v>
      </c>
      <c r="D45" s="103" t="s">
        <v>25</v>
      </c>
      <c r="E45" s="103"/>
      <c r="G45" s="15"/>
    </row>
    <row r="46" spans="2:9">
      <c r="B46" s="14" t="str">
        <f t="shared" si="0"/>
        <v xml:space="preserve"> </v>
      </c>
      <c r="C46" s="3" t="str">
        <f t="shared" si="4"/>
        <v xml:space="preserve"> </v>
      </c>
      <c r="D46" s="103" t="s">
        <v>25</v>
      </c>
      <c r="E46" s="103"/>
      <c r="G46" s="15"/>
    </row>
    <row r="47" spans="2:9">
      <c r="B47" s="14" t="str">
        <f t="shared" si="0"/>
        <v xml:space="preserve"> </v>
      </c>
      <c r="C47" s="3" t="str">
        <f t="shared" si="4"/>
        <v xml:space="preserve"> </v>
      </c>
      <c r="D47" s="103" t="s">
        <v>25</v>
      </c>
      <c r="E47" s="103"/>
      <c r="G47" s="15"/>
    </row>
    <row r="48" spans="2:9">
      <c r="B48" s="14" t="str">
        <f t="shared" si="0"/>
        <v xml:space="preserve"> </v>
      </c>
      <c r="C48" s="3" t="str">
        <f t="shared" si="4"/>
        <v xml:space="preserve"> </v>
      </c>
      <c r="D48" s="103" t="s">
        <v>25</v>
      </c>
      <c r="E48" s="103"/>
      <c r="G48" s="15"/>
    </row>
    <row r="49" spans="2:7">
      <c r="B49" s="14" t="str">
        <f t="shared" si="0"/>
        <v xml:space="preserve"> </v>
      </c>
      <c r="C49" s="3" t="str">
        <f t="shared" si="4"/>
        <v xml:space="preserve"> </v>
      </c>
      <c r="D49" s="103" t="s">
        <v>25</v>
      </c>
      <c r="E49" s="103"/>
      <c r="G49" s="15"/>
    </row>
    <row r="50" spans="2:7">
      <c r="B50" s="14" t="str">
        <f t="shared" si="0"/>
        <v xml:space="preserve"> </v>
      </c>
      <c r="C50" s="3" t="str">
        <f t="shared" si="4"/>
        <v xml:space="preserve"> </v>
      </c>
      <c r="D50" s="103" t="s">
        <v>25</v>
      </c>
      <c r="E50" s="103"/>
      <c r="G50" s="15"/>
    </row>
    <row r="51" spans="2:7" ht="13.5" thickBot="1">
      <c r="B51" s="14"/>
      <c r="C51" s="3"/>
      <c r="D51" s="9"/>
      <c r="E51" s="9"/>
      <c r="G51" s="15"/>
    </row>
    <row r="52" spans="2:7">
      <c r="B52" s="18" t="s">
        <v>27</v>
      </c>
      <c r="C52" s="19"/>
      <c r="D52" s="90"/>
      <c r="E52" s="90"/>
      <c r="F52" s="91"/>
      <c r="G52" s="92"/>
    </row>
    <row r="53" spans="2:7">
      <c r="B53" s="99"/>
      <c r="C53" s="100"/>
      <c r="D53" s="93"/>
      <c r="E53" s="93"/>
      <c r="F53" s="94"/>
      <c r="G53" s="95"/>
    </row>
    <row r="54" spans="2:7">
      <c r="B54" s="99"/>
      <c r="C54" s="100"/>
      <c r="D54" s="93"/>
      <c r="E54" s="93"/>
      <c r="F54" s="94"/>
      <c r="G54" s="95"/>
    </row>
    <row r="55" spans="2:7" ht="13.5" thickBot="1">
      <c r="B55" s="101"/>
      <c r="C55" s="102"/>
      <c r="D55" s="96"/>
      <c r="E55" s="97"/>
      <c r="F55" s="97"/>
      <c r="G55" s="98"/>
    </row>
    <row r="56" spans="2:7">
      <c r="B56" s="55" t="s">
        <v>28</v>
      </c>
      <c r="C56" s="8"/>
      <c r="D56" s="8"/>
      <c r="E56" s="8"/>
      <c r="F56" s="8"/>
      <c r="G56" s="8"/>
    </row>
    <row r="57" spans="2:7" ht="14.25">
      <c r="B57" s="55" t="s">
        <v>137</v>
      </c>
      <c r="C57" s="8"/>
      <c r="D57" s="8"/>
      <c r="E57" s="8"/>
      <c r="F57" s="8"/>
      <c r="G57" s="10"/>
    </row>
    <row r="62" spans="2:7" hidden="1">
      <c r="B62" t="s">
        <v>29</v>
      </c>
      <c r="C62" s="20">
        <f>VLOOKUP(D7,D68:F80,3,0)</f>
        <v>46230</v>
      </c>
    </row>
    <row r="63" spans="2:7" hidden="1"/>
    <row r="64" spans="2:7" hidden="1"/>
    <row r="65" spans="2:9" hidden="1"/>
    <row r="66" spans="2:9" ht="13.5" hidden="1" thickBot="1"/>
    <row r="67" spans="2:9" ht="13.5" hidden="1" thickBot="1">
      <c r="B67" s="71" t="s">
        <v>30</v>
      </c>
      <c r="D67" t="s">
        <v>31</v>
      </c>
      <c r="E67" t="s">
        <v>32</v>
      </c>
      <c r="F67" t="s">
        <v>29</v>
      </c>
    </row>
    <row r="68" spans="2:9" ht="15" hidden="1">
      <c r="B68" s="5" t="s">
        <v>33</v>
      </c>
      <c r="C68">
        <v>1</v>
      </c>
      <c r="D68">
        <v>1</v>
      </c>
      <c r="E68" s="21">
        <f>+Schedule!D7</f>
        <v>46204</v>
      </c>
      <c r="F68" s="21">
        <f>+Schedule!E7</f>
        <v>46230</v>
      </c>
      <c r="G68" s="34">
        <f t="shared" ref="G68:G80" si="5">+F68-E68+1</f>
        <v>27</v>
      </c>
      <c r="H68" s="33"/>
      <c r="I68" s="33"/>
    </row>
    <row r="69" spans="2:9" ht="15" hidden="1">
      <c r="B69" s="5" t="s">
        <v>34</v>
      </c>
      <c r="C69">
        <v>2</v>
      </c>
      <c r="D69">
        <v>2</v>
      </c>
      <c r="E69" s="21">
        <f>+F68+1</f>
        <v>46231</v>
      </c>
      <c r="F69" s="21">
        <f>+Schedule!E8</f>
        <v>46258</v>
      </c>
      <c r="G69" s="34">
        <f t="shared" si="5"/>
        <v>28</v>
      </c>
      <c r="H69" s="52"/>
      <c r="I69" s="33"/>
    </row>
    <row r="70" spans="2:9" ht="15" hidden="1">
      <c r="B70" s="5" t="s">
        <v>35</v>
      </c>
      <c r="C70">
        <v>3</v>
      </c>
      <c r="D70">
        <v>3</v>
      </c>
      <c r="E70" s="21">
        <f>+F69+1</f>
        <v>46259</v>
      </c>
      <c r="F70" s="21">
        <f>+Schedule!E9</f>
        <v>46286</v>
      </c>
      <c r="G70" s="34">
        <f t="shared" si="5"/>
        <v>28</v>
      </c>
      <c r="H70" s="33"/>
      <c r="I70" s="33"/>
    </row>
    <row r="71" spans="2:9" ht="15" hidden="1">
      <c r="B71" s="5" t="s">
        <v>36</v>
      </c>
      <c r="C71">
        <v>4</v>
      </c>
      <c r="D71">
        <v>4</v>
      </c>
      <c r="E71" s="21">
        <f>+F70+1</f>
        <v>46287</v>
      </c>
      <c r="F71" s="21">
        <f>+Schedule!E10</f>
        <v>46314</v>
      </c>
      <c r="G71" s="34">
        <f t="shared" si="5"/>
        <v>28</v>
      </c>
      <c r="H71" s="33"/>
      <c r="I71" s="33"/>
    </row>
    <row r="72" spans="2:9" ht="15" hidden="1">
      <c r="B72" s="5" t="s">
        <v>37</v>
      </c>
      <c r="C72">
        <v>5</v>
      </c>
      <c r="D72">
        <v>5</v>
      </c>
      <c r="E72" s="21">
        <f>+F71+1</f>
        <v>46315</v>
      </c>
      <c r="F72" s="21">
        <f>+Schedule!E11</f>
        <v>46342</v>
      </c>
      <c r="G72" s="34">
        <f t="shared" si="5"/>
        <v>28</v>
      </c>
      <c r="H72" s="33"/>
      <c r="I72" s="33"/>
    </row>
    <row r="73" spans="2:9" ht="15" hidden="1">
      <c r="B73" s="5" t="s">
        <v>38</v>
      </c>
      <c r="C73">
        <v>6</v>
      </c>
      <c r="D73">
        <v>6</v>
      </c>
      <c r="E73" s="21">
        <f t="shared" ref="E73:E80" si="6">+F72+1</f>
        <v>46343</v>
      </c>
      <c r="F73" s="21">
        <f>+Schedule!E12</f>
        <v>46370</v>
      </c>
      <c r="G73" s="34">
        <f t="shared" si="5"/>
        <v>28</v>
      </c>
      <c r="H73" s="33"/>
      <c r="I73" s="33"/>
    </row>
    <row r="74" spans="2:9" ht="15" hidden="1">
      <c r="B74" s="5" t="s">
        <v>39</v>
      </c>
      <c r="C74">
        <v>7</v>
      </c>
      <c r="D74">
        <v>7</v>
      </c>
      <c r="E74" s="21">
        <f t="shared" si="6"/>
        <v>46371</v>
      </c>
      <c r="F74" s="21">
        <f>+Schedule!E13</f>
        <v>46398</v>
      </c>
      <c r="G74" s="34">
        <f t="shared" si="5"/>
        <v>28</v>
      </c>
      <c r="H74" s="33"/>
      <c r="I74" s="33"/>
    </row>
    <row r="75" spans="2:9" ht="15" hidden="1">
      <c r="B75" s="5" t="s">
        <v>40</v>
      </c>
      <c r="C75">
        <v>8</v>
      </c>
      <c r="D75">
        <v>8</v>
      </c>
      <c r="E75" s="21">
        <f t="shared" si="6"/>
        <v>46399</v>
      </c>
      <c r="F75" s="21">
        <f>+Schedule!E14</f>
        <v>46426</v>
      </c>
      <c r="G75" s="34">
        <f t="shared" si="5"/>
        <v>28</v>
      </c>
      <c r="H75" s="33"/>
      <c r="I75" s="33"/>
    </row>
    <row r="76" spans="2:9" ht="15" hidden="1">
      <c r="B76" s="5" t="s">
        <v>41</v>
      </c>
      <c r="C76">
        <v>9</v>
      </c>
      <c r="D76">
        <v>9</v>
      </c>
      <c r="E76" s="21">
        <f t="shared" si="6"/>
        <v>46427</v>
      </c>
      <c r="F76" s="21">
        <f>+Schedule!E15</f>
        <v>46454</v>
      </c>
      <c r="G76" s="34">
        <f t="shared" si="5"/>
        <v>28</v>
      </c>
      <c r="H76" s="33"/>
      <c r="I76" s="33"/>
    </row>
    <row r="77" spans="2:9" ht="15" hidden="1">
      <c r="B77" s="5" t="s">
        <v>42</v>
      </c>
      <c r="C77">
        <v>10</v>
      </c>
      <c r="D77">
        <v>10</v>
      </c>
      <c r="E77" s="21">
        <f t="shared" si="6"/>
        <v>46455</v>
      </c>
      <c r="F77" s="21">
        <f>+Schedule!E16</f>
        <v>46482</v>
      </c>
      <c r="G77" s="34">
        <f t="shared" si="5"/>
        <v>28</v>
      </c>
      <c r="H77" s="33"/>
      <c r="I77" s="33"/>
    </row>
    <row r="78" spans="2:9" ht="15" hidden="1">
      <c r="B78" s="5" t="s">
        <v>43</v>
      </c>
      <c r="C78">
        <v>11</v>
      </c>
      <c r="D78">
        <v>11</v>
      </c>
      <c r="E78" s="21">
        <f t="shared" si="6"/>
        <v>46483</v>
      </c>
      <c r="F78" s="21">
        <f>+Schedule!E17</f>
        <v>46510</v>
      </c>
      <c r="G78" s="34">
        <f t="shared" si="5"/>
        <v>28</v>
      </c>
      <c r="H78" s="33"/>
      <c r="I78" s="33"/>
    </row>
    <row r="79" spans="2:9" ht="15" hidden="1">
      <c r="B79" s="5" t="s">
        <v>44</v>
      </c>
      <c r="C79">
        <v>12</v>
      </c>
      <c r="D79">
        <v>12</v>
      </c>
      <c r="E79" s="21">
        <f t="shared" si="6"/>
        <v>46511</v>
      </c>
      <c r="F79" s="21">
        <f>+Schedule!E18</f>
        <v>46538</v>
      </c>
      <c r="G79" s="34">
        <f t="shared" si="5"/>
        <v>28</v>
      </c>
      <c r="H79" s="33"/>
      <c r="I79" s="33"/>
    </row>
    <row r="80" spans="2:9" ht="15" hidden="1">
      <c r="D80">
        <v>13</v>
      </c>
      <c r="E80" s="21">
        <f t="shared" si="6"/>
        <v>46539</v>
      </c>
      <c r="F80" s="21">
        <f>+Schedule!E19</f>
        <v>46568</v>
      </c>
      <c r="G80" s="51">
        <f t="shared" si="5"/>
        <v>30</v>
      </c>
      <c r="H80" s="33"/>
      <c r="I80" s="33"/>
    </row>
    <row r="81" spans="2:7" hidden="1">
      <c r="B81" s="22" t="s">
        <v>45</v>
      </c>
      <c r="G81" s="34">
        <f>SUM(G68:G80)</f>
        <v>365</v>
      </c>
    </row>
    <row r="82" spans="2:7" hidden="1">
      <c r="B82" s="22" t="s">
        <v>46</v>
      </c>
    </row>
    <row r="83" spans="2:7" hidden="1">
      <c r="B83" s="22" t="s">
        <v>47</v>
      </c>
    </row>
    <row r="84" spans="2:7" hidden="1">
      <c r="B84" s="22" t="s">
        <v>48</v>
      </c>
    </row>
    <row r="85" spans="2:7" hidden="1">
      <c r="B85" s="22" t="s">
        <v>49</v>
      </c>
    </row>
    <row r="86" spans="2:7" hidden="1">
      <c r="B86" s="22" t="s">
        <v>50</v>
      </c>
    </row>
    <row r="87" spans="2:7" hidden="1">
      <c r="B87" s="22" t="s">
        <v>51</v>
      </c>
    </row>
    <row r="88" spans="2:7" hidden="1">
      <c r="B88" s="22" t="s">
        <v>52</v>
      </c>
      <c r="E88">
        <v>2025</v>
      </c>
    </row>
    <row r="89" spans="2:7" hidden="1">
      <c r="B89" s="22" t="s">
        <v>53</v>
      </c>
      <c r="E89">
        <f>+E88+1</f>
        <v>2026</v>
      </c>
    </row>
    <row r="90" spans="2:7" hidden="1">
      <c r="B90" s="22" t="s">
        <v>54</v>
      </c>
    </row>
    <row r="91" spans="2:7" hidden="1">
      <c r="B91" s="22" t="s">
        <v>55</v>
      </c>
    </row>
    <row r="92" spans="2:7" hidden="1">
      <c r="B92" s="22" t="s">
        <v>56</v>
      </c>
    </row>
    <row r="93" spans="2:7" hidden="1">
      <c r="B93" s="22" t="s">
        <v>57</v>
      </c>
    </row>
    <row r="94" spans="2:7" hidden="1">
      <c r="B94" s="22" t="s">
        <v>58</v>
      </c>
    </row>
    <row r="95" spans="2:7" hidden="1">
      <c r="B95" s="22" t="s">
        <v>59</v>
      </c>
    </row>
    <row r="96" spans="2:7" hidden="1">
      <c r="B96" s="22" t="s">
        <v>60</v>
      </c>
    </row>
    <row r="97" spans="2:2" hidden="1">
      <c r="B97" s="22" t="s">
        <v>61</v>
      </c>
    </row>
    <row r="98" spans="2:2" hidden="1">
      <c r="B98" s="22" t="s">
        <v>62</v>
      </c>
    </row>
    <row r="99" spans="2:2" hidden="1">
      <c r="B99" s="22" t="s">
        <v>63</v>
      </c>
    </row>
    <row r="100" spans="2:2" hidden="1">
      <c r="B100" s="22" t="s">
        <v>64</v>
      </c>
    </row>
    <row r="101" spans="2:2" hidden="1">
      <c r="B101" s="22" t="s">
        <v>65</v>
      </c>
    </row>
    <row r="102" spans="2:2" hidden="1">
      <c r="B102" s="22" t="s">
        <v>66</v>
      </c>
    </row>
    <row r="103" spans="2:2" hidden="1">
      <c r="B103" s="22" t="s">
        <v>67</v>
      </c>
    </row>
    <row r="104" spans="2:2" hidden="1">
      <c r="B104" s="22" t="s">
        <v>68</v>
      </c>
    </row>
    <row r="105" spans="2:2" hidden="1">
      <c r="B105" s="22" t="s">
        <v>69</v>
      </c>
    </row>
    <row r="106" spans="2:2" hidden="1">
      <c r="B106" s="22" t="s">
        <v>70</v>
      </c>
    </row>
    <row r="107" spans="2:2" hidden="1">
      <c r="B107" s="22" t="s">
        <v>71</v>
      </c>
    </row>
    <row r="108" spans="2:2" hidden="1">
      <c r="B108" s="22" t="s">
        <v>72</v>
      </c>
    </row>
    <row r="109" spans="2:2" hidden="1">
      <c r="B109" s="22" t="s">
        <v>73</v>
      </c>
    </row>
    <row r="110" spans="2:2" hidden="1">
      <c r="B110" s="22" t="s">
        <v>74</v>
      </c>
    </row>
    <row r="111" spans="2:2" hidden="1">
      <c r="B111" s="22" t="s">
        <v>75</v>
      </c>
    </row>
    <row r="112" spans="2:2" hidden="1">
      <c r="B112" s="22" t="s">
        <v>76</v>
      </c>
    </row>
    <row r="113" spans="2:2" hidden="1">
      <c r="B113" s="22" t="s">
        <v>77</v>
      </c>
    </row>
    <row r="114" spans="2:2" hidden="1">
      <c r="B114" s="22" t="s">
        <v>78</v>
      </c>
    </row>
    <row r="115" spans="2:2" hidden="1">
      <c r="B115" s="22" t="s">
        <v>79</v>
      </c>
    </row>
    <row r="116" spans="2:2" hidden="1">
      <c r="B116" s="22" t="s">
        <v>80</v>
      </c>
    </row>
    <row r="117" spans="2:2" hidden="1">
      <c r="B117" s="22" t="s">
        <v>81</v>
      </c>
    </row>
    <row r="118" spans="2:2" hidden="1">
      <c r="B118" s="22" t="s">
        <v>82</v>
      </c>
    </row>
    <row r="119" spans="2:2" hidden="1">
      <c r="B119" s="22" t="s">
        <v>83</v>
      </c>
    </row>
    <row r="120" spans="2:2" hidden="1">
      <c r="B120" s="22" t="s">
        <v>84</v>
      </c>
    </row>
    <row r="121" spans="2:2" hidden="1">
      <c r="B121" s="22" t="s">
        <v>85</v>
      </c>
    </row>
    <row r="122" spans="2:2" hidden="1">
      <c r="B122" s="22" t="s">
        <v>86</v>
      </c>
    </row>
    <row r="123" spans="2:2" hidden="1">
      <c r="B123" s="22" t="s">
        <v>87</v>
      </c>
    </row>
    <row r="124" spans="2:2" hidden="1">
      <c r="B124" s="22" t="s">
        <v>88</v>
      </c>
    </row>
    <row r="125" spans="2:2" hidden="1">
      <c r="B125" s="22" t="s">
        <v>89</v>
      </c>
    </row>
    <row r="126" spans="2:2" hidden="1">
      <c r="B126" s="22" t="s">
        <v>90</v>
      </c>
    </row>
    <row r="127" spans="2:2" hidden="1">
      <c r="B127" s="22" t="s">
        <v>91</v>
      </c>
    </row>
    <row r="128" spans="2:2" hidden="1">
      <c r="B128" s="22" t="s">
        <v>92</v>
      </c>
    </row>
    <row r="129" spans="2:2" hidden="1">
      <c r="B129" s="22" t="s">
        <v>93</v>
      </c>
    </row>
    <row r="130" spans="2:2" hidden="1">
      <c r="B130" s="22" t="s">
        <v>94</v>
      </c>
    </row>
    <row r="131" spans="2:2" hidden="1">
      <c r="B131" s="22" t="s">
        <v>95</v>
      </c>
    </row>
    <row r="132" spans="2:2" hidden="1">
      <c r="B132" s="22" t="s">
        <v>96</v>
      </c>
    </row>
    <row r="133" spans="2:2" hidden="1">
      <c r="B133" s="22" t="s">
        <v>97</v>
      </c>
    </row>
    <row r="134" spans="2:2" hidden="1">
      <c r="B134" s="22" t="s">
        <v>98</v>
      </c>
    </row>
    <row r="135" spans="2:2" hidden="1"/>
    <row r="136" spans="2:2" hidden="1"/>
  </sheetData>
  <sheetProtection algorithmName="SHA-512" hashValue="y/GX4ajl/ZzKcoA5AGCOUHmQIm8ykTDX+7NucU28lsGOj9PhANIBXK1gpaLkDPAtQdZnwzK4OFlPuErenfMybA==" saltValue="ARlcYympUtSz4bG44mYvNA==" spinCount="100000" sheet="1" objects="1" scenarios="1"/>
  <mergeCells count="42">
    <mergeCell ref="F19:G19"/>
    <mergeCell ref="B13:G13"/>
    <mergeCell ref="C9:D9"/>
    <mergeCell ref="C11:D11"/>
    <mergeCell ref="B7:C7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7:E47"/>
    <mergeCell ref="D48:E48"/>
    <mergeCell ref="D49:E49"/>
    <mergeCell ref="D50:E50"/>
    <mergeCell ref="D45:E45"/>
    <mergeCell ref="D46:E46"/>
  </mergeCells>
  <phoneticPr fontId="4" type="noConversion"/>
  <conditionalFormatting sqref="B15:C50">
    <cfRule type="containsErrors" dxfId="0" priority="4">
      <formula>ISERROR(B15)</formula>
    </cfRule>
  </conditionalFormatting>
  <dataValidations count="4">
    <dataValidation type="list" allowBlank="1" showInputMessage="1" showErrorMessage="1" error="Sorry, you must choose an item from the list!" promptTitle="Please choose from the list" sqref="C11:D11" xr:uid="{00000000-0002-0000-0100-000000000000}">
      <formula1>$B$81:$B$134</formula1>
    </dataValidation>
    <dataValidation type="list" allowBlank="1" showInputMessage="1" showErrorMessage="1" sqref="D7" xr:uid="{00000000-0002-0000-0100-000001000000}">
      <formula1>$D$68:$D$80</formula1>
    </dataValidation>
    <dataValidation type="whole" allowBlank="1" showInputMessage="1" showErrorMessage="1" error="Ensure number of digits are 6" sqref="G9" xr:uid="{00000000-0002-0000-0100-000002000000}">
      <formula1>100000</formula1>
      <formula2>999999</formula2>
    </dataValidation>
    <dataValidation type="list" allowBlank="1" showInputMessage="1" showErrorMessage="1" sqref="D15:E50" xr:uid="{00000000-0002-0000-0100-000003000000}">
      <formula1>Types</formula1>
    </dataValidation>
  </dataValidations>
  <printOptions gridLines="1"/>
  <pageMargins left="0.25" right="0.25" top="1.1299999999999999" bottom="0.74" header="0.5" footer="0.5"/>
  <pageSetup scale="94" orientation="portrait" r:id="rId1"/>
  <headerFooter alignWithMargins="0">
    <oddHeader>&amp;C&amp;"Arial,Bold"&amp;12
KINGSTON GENERAL HOSPITAL
CALL STIPEND RECORD</oddHeader>
    <oddFooter>&amp;L&amp;"Arial,Bold"&amp;8&amp;D&amp;R&amp;Z&amp;F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25"/>
  <sheetViews>
    <sheetView showGridLines="0" workbookViewId="0">
      <selection activeCell="C21" sqref="C21"/>
    </sheetView>
  </sheetViews>
  <sheetFormatPr defaultColWidth="8.85546875" defaultRowHeight="12.75"/>
  <cols>
    <col min="1" max="2" width="1.7109375" style="42" customWidth="1"/>
    <col min="3" max="3" width="8.85546875" style="42"/>
    <col min="4" max="4" width="22.85546875" style="42" customWidth="1"/>
    <col min="5" max="5" width="23" style="42" customWidth="1"/>
    <col min="6" max="6" width="22.42578125" style="42" customWidth="1"/>
    <col min="7" max="7" width="33" style="42" customWidth="1"/>
    <col min="8" max="8" width="29.85546875" style="42" customWidth="1"/>
    <col min="9" max="9" width="1.7109375" style="42" customWidth="1"/>
    <col min="10" max="10" width="16.28515625" style="42" bestFit="1" customWidth="1"/>
    <col min="11" max="16384" width="8.85546875" style="42"/>
  </cols>
  <sheetData>
    <row r="2" spans="2:9">
      <c r="B2"/>
      <c r="C2"/>
      <c r="D2"/>
      <c r="E2"/>
      <c r="F2"/>
      <c r="G2"/>
      <c r="H2"/>
      <c r="I2"/>
    </row>
    <row r="3" spans="2:9" ht="15.75">
      <c r="B3"/>
      <c r="C3" s="29" t="s">
        <v>138</v>
      </c>
      <c r="D3" s="24"/>
      <c r="E3" s="24"/>
      <c r="F3" s="25"/>
      <c r="G3" s="25"/>
      <c r="H3" s="25"/>
      <c r="I3"/>
    </row>
    <row r="4" spans="2:9" ht="15">
      <c r="B4"/>
      <c r="C4" s="23"/>
      <c r="D4" s="24"/>
      <c r="E4" s="24"/>
      <c r="F4" s="25"/>
      <c r="G4" s="25"/>
      <c r="H4" s="25"/>
      <c r="I4"/>
    </row>
    <row r="5" spans="2:9" ht="18.75" customHeight="1">
      <c r="B5"/>
      <c r="C5" s="44"/>
      <c r="D5" s="115" t="s">
        <v>99</v>
      </c>
      <c r="E5" s="116"/>
      <c r="F5" s="48" t="s">
        <v>100</v>
      </c>
      <c r="G5" s="50" t="s">
        <v>101</v>
      </c>
      <c r="H5" s="45"/>
      <c r="I5"/>
    </row>
    <row r="6" spans="2:9" ht="15.75">
      <c r="B6"/>
      <c r="C6" s="46" t="s">
        <v>102</v>
      </c>
      <c r="D6" s="47" t="s">
        <v>103</v>
      </c>
      <c r="E6" s="47" t="s">
        <v>104</v>
      </c>
      <c r="F6" s="49" t="s">
        <v>105</v>
      </c>
      <c r="G6" s="66" t="s">
        <v>106</v>
      </c>
      <c r="H6" s="65" t="s">
        <v>107</v>
      </c>
      <c r="I6"/>
    </row>
    <row r="7" spans="2:9" ht="15">
      <c r="B7"/>
      <c r="C7" s="35">
        <v>1</v>
      </c>
      <c r="D7" s="72">
        <v>46204</v>
      </c>
      <c r="E7" s="72">
        <f>+D7+26</f>
        <v>46230</v>
      </c>
      <c r="F7" s="73">
        <f>+E7+14</f>
        <v>46244</v>
      </c>
      <c r="G7" s="72">
        <f>+F7+11</f>
        <v>46255</v>
      </c>
      <c r="H7" s="72">
        <f>+G7+7</f>
        <v>46262</v>
      </c>
      <c r="I7" s="38"/>
    </row>
    <row r="8" spans="2:9" ht="15">
      <c r="B8"/>
      <c r="C8" s="36">
        <v>2</v>
      </c>
      <c r="D8" s="74">
        <f>+E7+1</f>
        <v>46231</v>
      </c>
      <c r="E8" s="74">
        <f>+D8+27</f>
        <v>46258</v>
      </c>
      <c r="F8" s="75">
        <f t="shared" ref="F8:F19" si="0">+E8+14</f>
        <v>46272</v>
      </c>
      <c r="G8" s="74">
        <f t="shared" ref="G8:G19" si="1">+F8+11</f>
        <v>46283</v>
      </c>
      <c r="H8" s="74">
        <f t="shared" ref="H8:H19" si="2">+G8+7</f>
        <v>46290</v>
      </c>
      <c r="I8" s="38"/>
    </row>
    <row r="9" spans="2:9" ht="15">
      <c r="B9"/>
      <c r="C9" s="36">
        <v>3</v>
      </c>
      <c r="D9" s="74">
        <f t="shared" ref="D9:D19" si="3">+E8+1</f>
        <v>46259</v>
      </c>
      <c r="E9" s="74">
        <f>+D9+27</f>
        <v>46286</v>
      </c>
      <c r="F9" s="75">
        <f t="shared" si="0"/>
        <v>46300</v>
      </c>
      <c r="G9" s="74">
        <f t="shared" si="1"/>
        <v>46311</v>
      </c>
      <c r="H9" s="74">
        <f t="shared" si="2"/>
        <v>46318</v>
      </c>
      <c r="I9" s="38"/>
    </row>
    <row r="10" spans="2:9" ht="15">
      <c r="B10"/>
      <c r="C10" s="36">
        <v>4</v>
      </c>
      <c r="D10" s="74">
        <f t="shared" si="3"/>
        <v>46287</v>
      </c>
      <c r="E10" s="74">
        <f t="shared" ref="E10:E18" si="4">+D10+27</f>
        <v>46314</v>
      </c>
      <c r="F10" s="75">
        <f t="shared" si="0"/>
        <v>46328</v>
      </c>
      <c r="G10" s="74">
        <f t="shared" si="1"/>
        <v>46339</v>
      </c>
      <c r="H10" s="74">
        <f t="shared" si="2"/>
        <v>46346</v>
      </c>
      <c r="I10" s="38"/>
    </row>
    <row r="11" spans="2:9" ht="15">
      <c r="B11"/>
      <c r="C11" s="36">
        <v>5</v>
      </c>
      <c r="D11" s="74">
        <f t="shared" si="3"/>
        <v>46315</v>
      </c>
      <c r="E11" s="74">
        <f t="shared" si="4"/>
        <v>46342</v>
      </c>
      <c r="F11" s="75">
        <f t="shared" si="0"/>
        <v>46356</v>
      </c>
      <c r="G11" s="74">
        <f t="shared" si="1"/>
        <v>46367</v>
      </c>
      <c r="H11" s="74">
        <f t="shared" si="2"/>
        <v>46374</v>
      </c>
      <c r="I11" s="38"/>
    </row>
    <row r="12" spans="2:9" ht="15">
      <c r="B12"/>
      <c r="C12" s="36">
        <v>6</v>
      </c>
      <c r="D12" s="74">
        <f t="shared" si="3"/>
        <v>46343</v>
      </c>
      <c r="E12" s="74">
        <f t="shared" si="4"/>
        <v>46370</v>
      </c>
      <c r="F12" s="75">
        <f t="shared" si="0"/>
        <v>46384</v>
      </c>
      <c r="G12" s="74">
        <f t="shared" si="1"/>
        <v>46395</v>
      </c>
      <c r="H12" s="74">
        <f t="shared" si="2"/>
        <v>46402</v>
      </c>
      <c r="I12" s="38"/>
    </row>
    <row r="13" spans="2:9" ht="15">
      <c r="B13"/>
      <c r="C13" s="36">
        <v>7</v>
      </c>
      <c r="D13" s="74">
        <f t="shared" si="3"/>
        <v>46371</v>
      </c>
      <c r="E13" s="74">
        <f t="shared" si="4"/>
        <v>46398</v>
      </c>
      <c r="F13" s="75">
        <f t="shared" si="0"/>
        <v>46412</v>
      </c>
      <c r="G13" s="74">
        <f t="shared" si="1"/>
        <v>46423</v>
      </c>
      <c r="H13" s="74">
        <f t="shared" si="2"/>
        <v>46430</v>
      </c>
      <c r="I13" s="38"/>
    </row>
    <row r="14" spans="2:9" ht="15">
      <c r="B14"/>
      <c r="C14" s="36">
        <v>8</v>
      </c>
      <c r="D14" s="74">
        <f t="shared" si="3"/>
        <v>46399</v>
      </c>
      <c r="E14" s="74">
        <f t="shared" si="4"/>
        <v>46426</v>
      </c>
      <c r="F14" s="75">
        <f t="shared" si="0"/>
        <v>46440</v>
      </c>
      <c r="G14" s="74">
        <f t="shared" si="1"/>
        <v>46451</v>
      </c>
      <c r="H14" s="74">
        <f t="shared" si="2"/>
        <v>46458</v>
      </c>
      <c r="I14" s="38"/>
    </row>
    <row r="15" spans="2:9" ht="15">
      <c r="B15"/>
      <c r="C15" s="36">
        <v>9</v>
      </c>
      <c r="D15" s="74">
        <f t="shared" si="3"/>
        <v>46427</v>
      </c>
      <c r="E15" s="74">
        <f t="shared" si="4"/>
        <v>46454</v>
      </c>
      <c r="F15" s="75">
        <f t="shared" si="0"/>
        <v>46468</v>
      </c>
      <c r="G15" s="74">
        <f t="shared" si="1"/>
        <v>46479</v>
      </c>
      <c r="H15" s="74">
        <f t="shared" si="2"/>
        <v>46486</v>
      </c>
      <c r="I15" s="38"/>
    </row>
    <row r="16" spans="2:9" ht="15">
      <c r="B16"/>
      <c r="C16" s="36">
        <v>10</v>
      </c>
      <c r="D16" s="74">
        <f t="shared" si="3"/>
        <v>46455</v>
      </c>
      <c r="E16" s="74">
        <f t="shared" si="4"/>
        <v>46482</v>
      </c>
      <c r="F16" s="75">
        <f t="shared" si="0"/>
        <v>46496</v>
      </c>
      <c r="G16" s="74">
        <f t="shared" si="1"/>
        <v>46507</v>
      </c>
      <c r="H16" s="74">
        <f t="shared" si="2"/>
        <v>46514</v>
      </c>
      <c r="I16" s="38"/>
    </row>
    <row r="17" spans="2:9" ht="15">
      <c r="B17"/>
      <c r="C17" s="36">
        <v>11</v>
      </c>
      <c r="D17" s="74">
        <f t="shared" si="3"/>
        <v>46483</v>
      </c>
      <c r="E17" s="74">
        <f t="shared" si="4"/>
        <v>46510</v>
      </c>
      <c r="F17" s="75">
        <f t="shared" si="0"/>
        <v>46524</v>
      </c>
      <c r="G17" s="74">
        <f t="shared" si="1"/>
        <v>46535</v>
      </c>
      <c r="H17" s="74">
        <f t="shared" si="2"/>
        <v>46542</v>
      </c>
      <c r="I17" s="38"/>
    </row>
    <row r="18" spans="2:9" ht="15">
      <c r="B18"/>
      <c r="C18" s="36">
        <v>12</v>
      </c>
      <c r="D18" s="74">
        <f t="shared" si="3"/>
        <v>46511</v>
      </c>
      <c r="E18" s="74">
        <f t="shared" si="4"/>
        <v>46538</v>
      </c>
      <c r="F18" s="75">
        <f t="shared" si="0"/>
        <v>46552</v>
      </c>
      <c r="G18" s="74">
        <f t="shared" si="1"/>
        <v>46563</v>
      </c>
      <c r="H18" s="74">
        <f t="shared" si="2"/>
        <v>46570</v>
      </c>
      <c r="I18" s="38"/>
    </row>
    <row r="19" spans="2:9" ht="15">
      <c r="B19"/>
      <c r="C19" s="37">
        <v>13</v>
      </c>
      <c r="D19" s="76">
        <f t="shared" si="3"/>
        <v>46539</v>
      </c>
      <c r="E19" s="76">
        <f>+D19+29</f>
        <v>46568</v>
      </c>
      <c r="F19" s="77">
        <f t="shared" si="0"/>
        <v>46582</v>
      </c>
      <c r="G19" s="76">
        <f t="shared" si="1"/>
        <v>46593</v>
      </c>
      <c r="H19" s="76">
        <f t="shared" si="2"/>
        <v>46600</v>
      </c>
      <c r="I19" s="38"/>
    </row>
    <row r="20" spans="2:9" ht="15">
      <c r="B20"/>
      <c r="C20" s="26" t="s">
        <v>139</v>
      </c>
      <c r="D20"/>
      <c r="E20" s="27"/>
      <c r="F20" s="23"/>
      <c r="G20" s="23"/>
      <c r="H20" s="23"/>
      <c r="I20"/>
    </row>
    <row r="21" spans="2:9" ht="15.75">
      <c r="B21"/>
      <c r="C21" s="23"/>
      <c r="D21" s="23"/>
      <c r="E21" s="31" t="s">
        <v>108</v>
      </c>
      <c r="F21" s="23"/>
      <c r="G21" s="23"/>
      <c r="H21" s="23"/>
      <c r="I21"/>
    </row>
    <row r="22" spans="2:9" ht="15">
      <c r="B22"/>
      <c r="C22" s="23"/>
      <c r="D22" s="23"/>
      <c r="E22" s="23"/>
      <c r="F22" s="23"/>
      <c r="G22" s="23"/>
      <c r="H22" s="23"/>
      <c r="I22"/>
    </row>
    <row r="23" spans="2:9" ht="15.75">
      <c r="B23"/>
      <c r="C23" s="28"/>
      <c r="D23" s="28"/>
      <c r="E23" s="32" t="s">
        <v>109</v>
      </c>
      <c r="F23" s="28"/>
      <c r="G23" s="28"/>
      <c r="H23" s="28"/>
      <c r="I23"/>
    </row>
    <row r="24" spans="2:9" ht="15.75">
      <c r="B24"/>
      <c r="C24"/>
      <c r="D24"/>
      <c r="E24" s="32" t="s">
        <v>110</v>
      </c>
      <c r="F24"/>
      <c r="G24"/>
      <c r="H24"/>
      <c r="I24"/>
    </row>
    <row r="25" spans="2:9">
      <c r="B25"/>
      <c r="C25"/>
      <c r="D25"/>
      <c r="E25"/>
      <c r="F25"/>
      <c r="G25"/>
      <c r="H25"/>
      <c r="I25"/>
    </row>
  </sheetData>
  <sheetProtection algorithmName="SHA-512" hashValue="6QJNWvkfzLHzAXoUR5Y9sJ/6sRzhYUnsngco0T/2OoLEyTno8uFzj8oh6Xd0+eIEiwUlH2mg+u/3R5W2RwMEiQ==" saltValue="BSJZYuQdur0uxEFVnRyOog==" spinCount="100000" sheet="1" objects="1" scenarios="1"/>
  <mergeCells count="1">
    <mergeCell ref="D5:E5"/>
  </mergeCells>
  <phoneticPr fontId="4" type="noConversion"/>
  <pageMargins left="0.75" right="0.75" top="1" bottom="1" header="0.5" footer="0.5"/>
  <pageSetup scale="6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V123"/>
  <sheetViews>
    <sheetView showGridLines="0" workbookViewId="0">
      <selection activeCell="K15" sqref="K15"/>
    </sheetView>
  </sheetViews>
  <sheetFormatPr defaultColWidth="8.85546875" defaultRowHeight="12.75"/>
  <cols>
    <col min="1" max="1" width="6.7109375" customWidth="1"/>
    <col min="2" max="2" width="10.7109375" customWidth="1"/>
    <col min="6" max="6" width="4.7109375" customWidth="1"/>
    <col min="7" max="7" width="9.7109375" customWidth="1"/>
    <col min="8" max="8" width="19.7109375" customWidth="1"/>
    <col min="9" max="9" width="13.42578125" customWidth="1"/>
    <col min="11" max="11" width="39.7109375" customWidth="1"/>
    <col min="16" max="22" width="36.42578125" hidden="1" customWidth="1"/>
  </cols>
  <sheetData>
    <row r="1" spans="1:22">
      <c r="A1" s="78">
        <f>VALUE(Input!$G$9)</f>
        <v>0</v>
      </c>
      <c r="B1" s="62" t="str">
        <f t="shared" ref="B1:B31" si="0">VLOOKUP(H1,$K$1:$L$11,2,FALSE)</f>
        <v>z</v>
      </c>
      <c r="C1" s="62"/>
      <c r="D1" s="62"/>
      <c r="E1" s="62">
        <f>VLOOKUP(H1,$K$1:$M$11,3,FALSE)</f>
        <v>0</v>
      </c>
      <c r="F1" s="78"/>
      <c r="G1" s="79">
        <f>+Input!C15</f>
        <v>46204</v>
      </c>
      <c r="H1" s="80" t="str">
        <f>+Input!D15</f>
        <v>none</v>
      </c>
      <c r="I1" s="78">
        <f>Input!$C$9</f>
        <v>0</v>
      </c>
      <c r="K1" s="81" t="s">
        <v>25</v>
      </c>
      <c r="L1" s="57" t="s">
        <v>111</v>
      </c>
      <c r="M1" s="17"/>
      <c r="P1" s="64" t="s">
        <v>112</v>
      </c>
      <c r="Q1" s="64" t="s">
        <v>113</v>
      </c>
      <c r="R1" s="64" t="s">
        <v>114</v>
      </c>
      <c r="S1" s="64" t="s">
        <v>115</v>
      </c>
      <c r="T1" s="64" t="s">
        <v>116</v>
      </c>
      <c r="U1" s="64" t="s">
        <v>117</v>
      </c>
      <c r="V1" s="64" t="s">
        <v>118</v>
      </c>
    </row>
    <row r="2" spans="1:22">
      <c r="A2" s="78">
        <f>VALUE(Input!$G$9)</f>
        <v>0</v>
      </c>
      <c r="B2" s="62" t="str">
        <f t="shared" si="0"/>
        <v>z</v>
      </c>
      <c r="C2" s="62"/>
      <c r="D2" s="62"/>
      <c r="E2" s="62">
        <f t="shared" ref="E2:E31" si="1">VLOOKUP(H2,$K$1:$M$11,3,FALSE)</f>
        <v>0</v>
      </c>
      <c r="F2" s="78"/>
      <c r="G2" s="79">
        <f>+Input!C16</f>
        <v>46205</v>
      </c>
      <c r="H2" s="80" t="str">
        <f>+Input!D16</f>
        <v>none</v>
      </c>
      <c r="I2" s="78">
        <f>Input!$C$9</f>
        <v>0</v>
      </c>
      <c r="K2" s="58" t="s">
        <v>119</v>
      </c>
      <c r="L2">
        <v>2051</v>
      </c>
      <c r="M2" s="15">
        <v>1</v>
      </c>
      <c r="P2" s="64" t="s">
        <v>25</v>
      </c>
      <c r="Q2" s="64" t="s">
        <v>25</v>
      </c>
      <c r="R2" s="64" t="s">
        <v>25</v>
      </c>
      <c r="S2" s="64" t="s">
        <v>25</v>
      </c>
      <c r="T2" s="64" t="s">
        <v>25</v>
      </c>
      <c r="U2" s="64" t="s">
        <v>25</v>
      </c>
      <c r="V2" s="64" t="s">
        <v>25</v>
      </c>
    </row>
    <row r="3" spans="1:22">
      <c r="A3" s="78">
        <f>VALUE(Input!$G$9)</f>
        <v>0</v>
      </c>
      <c r="B3" s="62" t="str">
        <f t="shared" si="0"/>
        <v>z</v>
      </c>
      <c r="C3" s="62"/>
      <c r="D3" s="62"/>
      <c r="E3" s="62">
        <f t="shared" si="1"/>
        <v>0</v>
      </c>
      <c r="F3" s="78"/>
      <c r="G3" s="79">
        <f>+Input!C17</f>
        <v>46206</v>
      </c>
      <c r="H3" s="80" t="str">
        <f>+Input!D17</f>
        <v>none</v>
      </c>
      <c r="I3" s="78">
        <f>Input!$C$9</f>
        <v>0</v>
      </c>
      <c r="K3" s="58" t="s">
        <v>120</v>
      </c>
      <c r="L3">
        <v>2052</v>
      </c>
      <c r="M3" s="15">
        <v>1</v>
      </c>
      <c r="P3" s="64" t="s">
        <v>119</v>
      </c>
      <c r="Q3" s="64" t="s">
        <v>119</v>
      </c>
      <c r="R3" s="64" t="s">
        <v>119</v>
      </c>
      <c r="S3" s="64" t="s">
        <v>119</v>
      </c>
      <c r="T3" s="64" t="s">
        <v>119</v>
      </c>
      <c r="U3" s="64" t="s">
        <v>121</v>
      </c>
      <c r="V3" s="64" t="s">
        <v>121</v>
      </c>
    </row>
    <row r="4" spans="1:22">
      <c r="A4" s="78">
        <f>VALUE(Input!$G$9)</f>
        <v>0</v>
      </c>
      <c r="B4" s="62" t="str">
        <f t="shared" si="0"/>
        <v>z</v>
      </c>
      <c r="C4" s="62"/>
      <c r="D4" s="62"/>
      <c r="E4" s="62">
        <f t="shared" si="1"/>
        <v>0</v>
      </c>
      <c r="F4" s="78"/>
      <c r="G4" s="79">
        <f>+Input!C18</f>
        <v>46207</v>
      </c>
      <c r="H4" s="80" t="str">
        <f>+Input!D18</f>
        <v>none</v>
      </c>
      <c r="I4" s="78">
        <f>Input!$C$9</f>
        <v>0</v>
      </c>
      <c r="K4" s="58" t="s">
        <v>122</v>
      </c>
      <c r="L4">
        <v>2053</v>
      </c>
      <c r="M4" s="15">
        <v>1</v>
      </c>
      <c r="P4" s="64" t="s">
        <v>120</v>
      </c>
      <c r="Q4" s="64" t="s">
        <v>120</v>
      </c>
      <c r="R4" s="64" t="s">
        <v>120</v>
      </c>
      <c r="S4" s="64" t="s">
        <v>120</v>
      </c>
      <c r="T4" s="64" t="s">
        <v>120</v>
      </c>
      <c r="U4" s="64" t="s">
        <v>123</v>
      </c>
      <c r="V4" s="64" t="s">
        <v>123</v>
      </c>
    </row>
    <row r="5" spans="1:22">
      <c r="A5" s="78">
        <f>VALUE(Input!$G$9)</f>
        <v>0</v>
      </c>
      <c r="B5" s="62" t="str">
        <f t="shared" si="0"/>
        <v>z</v>
      </c>
      <c r="C5" s="62"/>
      <c r="D5" s="62"/>
      <c r="E5" s="62">
        <f t="shared" si="1"/>
        <v>0</v>
      </c>
      <c r="F5" s="78"/>
      <c r="G5" s="79">
        <f>+Input!C19</f>
        <v>46208</v>
      </c>
      <c r="H5" s="80" t="str">
        <f>+Input!D19</f>
        <v>none</v>
      </c>
      <c r="I5" s="78">
        <f>Input!$C$9</f>
        <v>0</v>
      </c>
      <c r="K5" s="58" t="s">
        <v>124</v>
      </c>
      <c r="L5">
        <v>2054</v>
      </c>
      <c r="M5" s="15">
        <v>1</v>
      </c>
      <c r="P5" s="64" t="s">
        <v>122</v>
      </c>
      <c r="Q5" s="64" t="s">
        <v>122</v>
      </c>
      <c r="R5" s="64" t="s">
        <v>122</v>
      </c>
      <c r="S5" s="64" t="s">
        <v>122</v>
      </c>
      <c r="T5" s="64" t="s">
        <v>122</v>
      </c>
      <c r="U5" s="64" t="s">
        <v>125</v>
      </c>
      <c r="V5" s="64" t="s">
        <v>125</v>
      </c>
    </row>
    <row r="6" spans="1:22">
      <c r="A6" s="78">
        <f>VALUE(Input!$G$9)</f>
        <v>0</v>
      </c>
      <c r="B6" s="62" t="str">
        <f t="shared" si="0"/>
        <v>z</v>
      </c>
      <c r="C6" s="62"/>
      <c r="D6" s="62"/>
      <c r="E6" s="62">
        <f t="shared" si="1"/>
        <v>0</v>
      </c>
      <c r="F6" s="78"/>
      <c r="G6" s="79">
        <f>+Input!C20</f>
        <v>46209</v>
      </c>
      <c r="H6" s="80" t="str">
        <f>+Input!D20</f>
        <v>none</v>
      </c>
      <c r="I6" s="78">
        <f>Input!$C$9</f>
        <v>0</v>
      </c>
      <c r="K6" s="58" t="s">
        <v>121</v>
      </c>
      <c r="L6">
        <v>2151</v>
      </c>
      <c r="M6" s="15">
        <v>1</v>
      </c>
      <c r="P6" s="64" t="s">
        <v>124</v>
      </c>
      <c r="Q6" s="64" t="s">
        <v>124</v>
      </c>
      <c r="R6" s="64" t="s">
        <v>124</v>
      </c>
      <c r="S6" s="64" t="s">
        <v>124</v>
      </c>
      <c r="T6" s="64" t="s">
        <v>124</v>
      </c>
      <c r="U6" s="64" t="s">
        <v>126</v>
      </c>
      <c r="V6" s="64" t="s">
        <v>126</v>
      </c>
    </row>
    <row r="7" spans="1:22">
      <c r="A7" s="78">
        <f>VALUE(Input!$G$9)</f>
        <v>0</v>
      </c>
      <c r="B7" s="62" t="str">
        <f t="shared" si="0"/>
        <v>z</v>
      </c>
      <c r="C7" s="62"/>
      <c r="D7" s="62"/>
      <c r="E7" s="62">
        <f t="shared" si="1"/>
        <v>0</v>
      </c>
      <c r="F7" s="78"/>
      <c r="G7" s="79">
        <f>+Input!C21</f>
        <v>46210</v>
      </c>
      <c r="H7" s="80" t="str">
        <f>+Input!D21</f>
        <v>none</v>
      </c>
      <c r="I7" s="78">
        <f>Input!$C$9</f>
        <v>0</v>
      </c>
      <c r="K7" s="58" t="s">
        <v>123</v>
      </c>
      <c r="L7">
        <v>2152</v>
      </c>
      <c r="M7" s="15">
        <v>1</v>
      </c>
      <c r="P7" s="64" t="s">
        <v>127</v>
      </c>
      <c r="Q7" s="64" t="s">
        <v>127</v>
      </c>
      <c r="R7" s="64" t="s">
        <v>127</v>
      </c>
      <c r="S7" s="64" t="s">
        <v>127</v>
      </c>
      <c r="T7" s="64" t="s">
        <v>121</v>
      </c>
      <c r="U7" s="64" t="s">
        <v>127</v>
      </c>
      <c r="V7" s="64" t="s">
        <v>127</v>
      </c>
    </row>
    <row r="8" spans="1:22">
      <c r="A8" s="78">
        <f>VALUE(Input!$G$9)</f>
        <v>0</v>
      </c>
      <c r="B8" s="62" t="str">
        <f t="shared" si="0"/>
        <v>z</v>
      </c>
      <c r="C8" s="62"/>
      <c r="D8" s="62"/>
      <c r="E8" s="62">
        <f t="shared" si="1"/>
        <v>0</v>
      </c>
      <c r="F8" s="78"/>
      <c r="G8" s="79">
        <f>+Input!C22</f>
        <v>46211</v>
      </c>
      <c r="H8" s="80" t="str">
        <f>+Input!D22</f>
        <v>none</v>
      </c>
      <c r="I8" s="78">
        <f>Input!$C$9</f>
        <v>0</v>
      </c>
      <c r="K8" s="58" t="s">
        <v>125</v>
      </c>
      <c r="L8">
        <v>2153</v>
      </c>
      <c r="M8" s="15">
        <v>1</v>
      </c>
      <c r="P8" s="64" t="s">
        <v>128</v>
      </c>
      <c r="Q8" s="64" t="s">
        <v>128</v>
      </c>
      <c r="R8" s="64" t="s">
        <v>128</v>
      </c>
      <c r="S8" s="64" t="s">
        <v>128</v>
      </c>
      <c r="T8" s="64" t="s">
        <v>123</v>
      </c>
      <c r="U8" s="64" t="s">
        <v>128</v>
      </c>
      <c r="V8" s="64" t="s">
        <v>128</v>
      </c>
    </row>
    <row r="9" spans="1:22">
      <c r="A9" s="78">
        <f>VALUE(Input!$G$9)</f>
        <v>0</v>
      </c>
      <c r="B9" s="62" t="str">
        <f t="shared" si="0"/>
        <v>z</v>
      </c>
      <c r="C9" s="62"/>
      <c r="D9" s="62"/>
      <c r="E9" s="62">
        <f t="shared" si="1"/>
        <v>0</v>
      </c>
      <c r="F9" s="78"/>
      <c r="G9" s="79">
        <f>+Input!C23</f>
        <v>46212</v>
      </c>
      <c r="H9" s="80" t="str">
        <f>+Input!D23</f>
        <v>none</v>
      </c>
      <c r="I9" s="78">
        <f>Input!$C$9</f>
        <v>0</v>
      </c>
      <c r="K9" s="58" t="s">
        <v>126</v>
      </c>
      <c r="L9">
        <v>2154</v>
      </c>
      <c r="M9" s="15">
        <v>1</v>
      </c>
      <c r="P9" s="64"/>
      <c r="Q9" s="64"/>
      <c r="R9" s="64"/>
      <c r="S9" s="64"/>
      <c r="T9" s="64" t="s">
        <v>125</v>
      </c>
      <c r="U9" s="64"/>
      <c r="V9" s="64"/>
    </row>
    <row r="10" spans="1:22">
      <c r="A10" s="78">
        <f>VALUE(Input!$G$9)</f>
        <v>0</v>
      </c>
      <c r="B10" s="62" t="str">
        <f t="shared" si="0"/>
        <v>z</v>
      </c>
      <c r="C10" s="62"/>
      <c r="D10" s="62"/>
      <c r="E10" s="62">
        <f t="shared" si="1"/>
        <v>0</v>
      </c>
      <c r="F10" s="78"/>
      <c r="G10" s="79">
        <f>+Input!C24</f>
        <v>46213</v>
      </c>
      <c r="H10" s="80" t="str">
        <f>+Input!D24</f>
        <v>none</v>
      </c>
      <c r="I10" s="78">
        <f>Input!$C$9</f>
        <v>0</v>
      </c>
      <c r="K10" s="58" t="s">
        <v>127</v>
      </c>
      <c r="L10" t="s">
        <v>129</v>
      </c>
      <c r="M10" s="15"/>
      <c r="P10" s="64"/>
      <c r="Q10" s="64"/>
      <c r="R10" s="64"/>
      <c r="S10" s="64"/>
      <c r="T10" s="64" t="s">
        <v>126</v>
      </c>
      <c r="U10" s="64"/>
      <c r="V10" s="64"/>
    </row>
    <row r="11" spans="1:22" ht="13.5" thickBot="1">
      <c r="A11" s="78">
        <f>VALUE(Input!$G$9)</f>
        <v>0</v>
      </c>
      <c r="B11" s="62" t="str">
        <f t="shared" si="0"/>
        <v>z</v>
      </c>
      <c r="C11" s="62"/>
      <c r="D11" s="62"/>
      <c r="E11" s="62">
        <f t="shared" si="1"/>
        <v>0</v>
      </c>
      <c r="F11" s="78"/>
      <c r="G11" s="79">
        <f>+Input!C25</f>
        <v>46214</v>
      </c>
      <c r="H11" s="80" t="str">
        <f>+Input!D25</f>
        <v>none</v>
      </c>
      <c r="I11" s="78">
        <f>Input!$C$9</f>
        <v>0</v>
      </c>
      <c r="K11" s="82" t="s">
        <v>128</v>
      </c>
      <c r="L11" s="59" t="s">
        <v>130</v>
      </c>
      <c r="M11" s="16"/>
      <c r="P11" s="64"/>
      <c r="Q11" s="64"/>
      <c r="R11" s="64"/>
      <c r="S11" s="64"/>
      <c r="T11" s="64" t="s">
        <v>127</v>
      </c>
      <c r="U11" s="64"/>
      <c r="V11" s="64"/>
    </row>
    <row r="12" spans="1:22">
      <c r="A12" s="78">
        <f>VALUE(Input!$G$9)</f>
        <v>0</v>
      </c>
      <c r="B12" s="62" t="str">
        <f t="shared" si="0"/>
        <v>z</v>
      </c>
      <c r="C12" s="62"/>
      <c r="D12" s="62"/>
      <c r="E12" s="62">
        <f t="shared" si="1"/>
        <v>0</v>
      </c>
      <c r="F12" s="78"/>
      <c r="G12" s="79">
        <f>+Input!C26</f>
        <v>46215</v>
      </c>
      <c r="H12" s="80" t="str">
        <f>+Input!D26</f>
        <v>none</v>
      </c>
      <c r="I12" s="78">
        <f>Input!$C$9</f>
        <v>0</v>
      </c>
      <c r="P12" s="64"/>
      <c r="Q12" s="64"/>
      <c r="R12" s="64"/>
      <c r="S12" s="64"/>
      <c r="T12" s="64" t="s">
        <v>128</v>
      </c>
      <c r="U12" s="64"/>
      <c r="V12" s="64"/>
    </row>
    <row r="13" spans="1:22">
      <c r="A13" s="78">
        <f>VALUE(Input!$G$9)</f>
        <v>0</v>
      </c>
      <c r="B13" s="62" t="str">
        <f t="shared" si="0"/>
        <v>z</v>
      </c>
      <c r="C13" s="62"/>
      <c r="D13" s="62"/>
      <c r="E13" s="62">
        <f t="shared" si="1"/>
        <v>0</v>
      </c>
      <c r="F13" s="78"/>
      <c r="G13" s="79">
        <f>+Input!C27</f>
        <v>46216</v>
      </c>
      <c r="H13" s="80" t="str">
        <f>+Input!D27</f>
        <v>none</v>
      </c>
      <c r="I13" s="78">
        <f>Input!$C$9</f>
        <v>0</v>
      </c>
    </row>
    <row r="14" spans="1:22">
      <c r="A14" s="78">
        <f>VALUE(Input!$G$9)</f>
        <v>0</v>
      </c>
      <c r="B14" s="62" t="str">
        <f t="shared" si="0"/>
        <v>z</v>
      </c>
      <c r="C14" s="62"/>
      <c r="D14" s="62"/>
      <c r="E14" s="62">
        <f t="shared" si="1"/>
        <v>0</v>
      </c>
      <c r="F14" s="78"/>
      <c r="G14" s="79">
        <f>+Input!C28</f>
        <v>46217</v>
      </c>
      <c r="H14" s="80" t="str">
        <f>+Input!D28</f>
        <v>none</v>
      </c>
      <c r="I14" s="78">
        <f>Input!$C$9</f>
        <v>0</v>
      </c>
      <c r="K14" s="39" t="s">
        <v>131</v>
      </c>
      <c r="L14" t="s">
        <v>132</v>
      </c>
    </row>
    <row r="15" spans="1:22" ht="13.5" thickBot="1">
      <c r="A15" s="78">
        <f>VALUE(Input!$G$9)</f>
        <v>0</v>
      </c>
      <c r="B15" s="62" t="str">
        <f t="shared" si="0"/>
        <v>z</v>
      </c>
      <c r="C15" s="62"/>
      <c r="D15" s="62"/>
      <c r="E15" s="62">
        <f t="shared" si="1"/>
        <v>0</v>
      </c>
      <c r="F15" s="78"/>
      <c r="G15" s="79">
        <f>+Input!C29</f>
        <v>46218</v>
      </c>
      <c r="H15" s="80" t="str">
        <f>+Input!D29</f>
        <v>none</v>
      </c>
      <c r="I15" s="78">
        <f>Input!$C$9</f>
        <v>0</v>
      </c>
    </row>
    <row r="16" spans="1:22">
      <c r="A16" s="78">
        <f>VALUE(Input!$G$9)</f>
        <v>0</v>
      </c>
      <c r="B16" s="62" t="str">
        <f t="shared" si="0"/>
        <v>z</v>
      </c>
      <c r="C16" s="62"/>
      <c r="D16" s="62"/>
      <c r="E16" s="62">
        <f t="shared" si="1"/>
        <v>0</v>
      </c>
      <c r="F16" s="78"/>
      <c r="G16" s="79">
        <f>+Input!C30</f>
        <v>46219</v>
      </c>
      <c r="H16" s="80" t="str">
        <f>+Input!D30</f>
        <v>none</v>
      </c>
      <c r="I16" s="78">
        <f>Input!$C$9</f>
        <v>0</v>
      </c>
      <c r="K16" s="60">
        <v>2051</v>
      </c>
      <c r="L16" s="17">
        <f>COUNTIF($B$1:$B$36,K16)</f>
        <v>0</v>
      </c>
    </row>
    <row r="17" spans="1:12">
      <c r="A17" s="78">
        <f>VALUE(Input!$G$9)</f>
        <v>0</v>
      </c>
      <c r="B17" s="62" t="str">
        <f t="shared" si="0"/>
        <v>z</v>
      </c>
      <c r="C17" s="62"/>
      <c r="D17" s="62"/>
      <c r="E17" s="62">
        <f t="shared" si="1"/>
        <v>0</v>
      </c>
      <c r="F17" s="78"/>
      <c r="G17" s="79">
        <f>+Input!C31</f>
        <v>46220</v>
      </c>
      <c r="H17" s="80" t="str">
        <f>+Input!D31</f>
        <v>none</v>
      </c>
      <c r="I17" s="78">
        <f>Input!$C$9</f>
        <v>0</v>
      </c>
      <c r="K17" s="14">
        <v>2052</v>
      </c>
      <c r="L17" s="15">
        <f t="shared" ref="L17:L26" si="2">COUNTIF($B$1:$B$36,K17)</f>
        <v>0</v>
      </c>
    </row>
    <row r="18" spans="1:12">
      <c r="A18" s="78">
        <f>VALUE(Input!$G$9)</f>
        <v>0</v>
      </c>
      <c r="B18" s="62" t="str">
        <f t="shared" si="0"/>
        <v>z</v>
      </c>
      <c r="C18" s="62"/>
      <c r="D18" s="62"/>
      <c r="E18" s="62">
        <f t="shared" si="1"/>
        <v>0</v>
      </c>
      <c r="F18" s="78"/>
      <c r="G18" s="79">
        <f>+Input!C32</f>
        <v>46221</v>
      </c>
      <c r="H18" s="80" t="str">
        <f>+Input!D32</f>
        <v>none</v>
      </c>
      <c r="I18" s="78">
        <f>Input!$C$9</f>
        <v>0</v>
      </c>
      <c r="K18" s="14">
        <v>2053</v>
      </c>
      <c r="L18" s="15">
        <f t="shared" si="2"/>
        <v>0</v>
      </c>
    </row>
    <row r="19" spans="1:12">
      <c r="A19" s="78">
        <f>VALUE(Input!$G$9)</f>
        <v>0</v>
      </c>
      <c r="B19" s="62" t="str">
        <f t="shared" si="0"/>
        <v>z</v>
      </c>
      <c r="C19" s="62"/>
      <c r="D19" s="62"/>
      <c r="E19" s="62">
        <f t="shared" si="1"/>
        <v>0</v>
      </c>
      <c r="F19" s="78"/>
      <c r="G19" s="79">
        <f>+Input!C33</f>
        <v>46222</v>
      </c>
      <c r="H19" s="80" t="str">
        <f>+Input!D33</f>
        <v>none</v>
      </c>
      <c r="I19" s="78">
        <f>Input!$C$9</f>
        <v>0</v>
      </c>
      <c r="K19" s="14">
        <v>2054</v>
      </c>
      <c r="L19" s="15">
        <f t="shared" si="2"/>
        <v>0</v>
      </c>
    </row>
    <row r="20" spans="1:12">
      <c r="A20" s="78">
        <f>VALUE(Input!$G$9)</f>
        <v>0</v>
      </c>
      <c r="B20" s="62" t="str">
        <f t="shared" si="0"/>
        <v>z</v>
      </c>
      <c r="C20" s="62"/>
      <c r="D20" s="62"/>
      <c r="E20" s="62">
        <f t="shared" si="1"/>
        <v>0</v>
      </c>
      <c r="F20" s="78"/>
      <c r="G20" s="79">
        <f>+Input!C34</f>
        <v>46223</v>
      </c>
      <c r="H20" s="80" t="str">
        <f>+Input!D34</f>
        <v>none</v>
      </c>
      <c r="I20" s="78">
        <f>Input!$C$9</f>
        <v>0</v>
      </c>
      <c r="K20" s="14">
        <v>2151</v>
      </c>
      <c r="L20" s="15">
        <f t="shared" si="2"/>
        <v>0</v>
      </c>
    </row>
    <row r="21" spans="1:12">
      <c r="A21" s="78">
        <f>VALUE(Input!$G$9)</f>
        <v>0</v>
      </c>
      <c r="B21" s="62" t="str">
        <f t="shared" si="0"/>
        <v>z</v>
      </c>
      <c r="C21" s="62"/>
      <c r="D21" s="62"/>
      <c r="E21" s="62">
        <f t="shared" si="1"/>
        <v>0</v>
      </c>
      <c r="F21" s="78"/>
      <c r="G21" s="79">
        <f>+Input!C35</f>
        <v>46224</v>
      </c>
      <c r="H21" s="80" t="str">
        <f>+Input!D35</f>
        <v>none</v>
      </c>
      <c r="I21" s="78">
        <f>Input!$C$9</f>
        <v>0</v>
      </c>
      <c r="K21" s="14">
        <v>2152</v>
      </c>
      <c r="L21" s="15">
        <f t="shared" si="2"/>
        <v>0</v>
      </c>
    </row>
    <row r="22" spans="1:12">
      <c r="A22" s="78">
        <f>VALUE(Input!$G$9)</f>
        <v>0</v>
      </c>
      <c r="B22" s="62" t="str">
        <f t="shared" si="0"/>
        <v>z</v>
      </c>
      <c r="C22" s="62"/>
      <c r="D22" s="62"/>
      <c r="E22" s="62">
        <f t="shared" si="1"/>
        <v>0</v>
      </c>
      <c r="F22" s="78"/>
      <c r="G22" s="79">
        <f>+Input!C36</f>
        <v>46225</v>
      </c>
      <c r="H22" s="80" t="str">
        <f>+Input!D36</f>
        <v>none</v>
      </c>
      <c r="I22" s="78">
        <f>Input!$C$9</f>
        <v>0</v>
      </c>
      <c r="K22" s="14">
        <v>2153</v>
      </c>
      <c r="L22" s="15">
        <f t="shared" si="2"/>
        <v>0</v>
      </c>
    </row>
    <row r="23" spans="1:12">
      <c r="A23" s="78">
        <f>VALUE(Input!$G$9)</f>
        <v>0</v>
      </c>
      <c r="B23" s="62" t="str">
        <f t="shared" si="0"/>
        <v>z</v>
      </c>
      <c r="C23" s="62"/>
      <c r="D23" s="62"/>
      <c r="E23" s="62">
        <f t="shared" si="1"/>
        <v>0</v>
      </c>
      <c r="F23" s="78"/>
      <c r="G23" s="79">
        <f>+Input!C37</f>
        <v>46226</v>
      </c>
      <c r="H23" s="80" t="str">
        <f>+Input!D37</f>
        <v>none</v>
      </c>
      <c r="I23" s="78">
        <f>Input!$C$9</f>
        <v>0</v>
      </c>
      <c r="K23" s="14">
        <v>2154</v>
      </c>
      <c r="L23" s="15">
        <f t="shared" si="2"/>
        <v>0</v>
      </c>
    </row>
    <row r="24" spans="1:12">
      <c r="A24" s="78">
        <f>VALUE(Input!$G$9)</f>
        <v>0</v>
      </c>
      <c r="B24" s="62" t="str">
        <f t="shared" si="0"/>
        <v>z</v>
      </c>
      <c r="C24" s="62"/>
      <c r="D24" s="62"/>
      <c r="E24" s="62">
        <f t="shared" si="1"/>
        <v>0</v>
      </c>
      <c r="F24" s="78"/>
      <c r="G24" s="79">
        <f>+Input!C38</f>
        <v>46227</v>
      </c>
      <c r="H24" s="80" t="str">
        <f>+Input!D38</f>
        <v>none</v>
      </c>
      <c r="I24" s="78">
        <f>Input!$C$9</f>
        <v>0</v>
      </c>
      <c r="K24" s="14" t="s">
        <v>111</v>
      </c>
      <c r="L24" s="15">
        <f t="shared" si="2"/>
        <v>36</v>
      </c>
    </row>
    <row r="25" spans="1:12">
      <c r="A25" s="78">
        <f>VALUE(Input!$G$9)</f>
        <v>0</v>
      </c>
      <c r="B25" s="62" t="str">
        <f t="shared" si="0"/>
        <v>z</v>
      </c>
      <c r="C25" s="62"/>
      <c r="D25" s="62"/>
      <c r="E25" s="62">
        <f t="shared" si="1"/>
        <v>0</v>
      </c>
      <c r="F25" s="78"/>
      <c r="G25" s="79">
        <f>+Input!C39</f>
        <v>46228</v>
      </c>
      <c r="H25" s="80" t="str">
        <f>+Input!D39</f>
        <v>none</v>
      </c>
      <c r="I25" s="78">
        <f>Input!$C$9</f>
        <v>0</v>
      </c>
      <c r="K25" s="14" t="s">
        <v>129</v>
      </c>
      <c r="L25" s="15">
        <f t="shared" si="2"/>
        <v>0</v>
      </c>
    </row>
    <row r="26" spans="1:12" ht="13.5" thickBot="1">
      <c r="A26" s="78">
        <f>VALUE(Input!$G$9)</f>
        <v>0</v>
      </c>
      <c r="B26" s="62" t="str">
        <f t="shared" si="0"/>
        <v>z</v>
      </c>
      <c r="C26" s="62"/>
      <c r="D26" s="62"/>
      <c r="E26" s="62">
        <f t="shared" si="1"/>
        <v>0</v>
      </c>
      <c r="F26" s="78"/>
      <c r="G26" s="79">
        <f>+Input!C40</f>
        <v>46229</v>
      </c>
      <c r="H26" s="80" t="str">
        <f>+Input!D40</f>
        <v>none</v>
      </c>
      <c r="I26" s="78">
        <f>Input!$C$9</f>
        <v>0</v>
      </c>
      <c r="K26" s="61" t="s">
        <v>130</v>
      </c>
      <c r="L26" s="16">
        <f t="shared" si="2"/>
        <v>0</v>
      </c>
    </row>
    <row r="27" spans="1:12">
      <c r="A27" s="78">
        <f>VALUE(Input!$G$9)</f>
        <v>0</v>
      </c>
      <c r="B27" s="62" t="str">
        <f t="shared" si="0"/>
        <v>z</v>
      </c>
      <c r="C27" s="62"/>
      <c r="D27" s="62"/>
      <c r="E27" s="62">
        <f t="shared" si="1"/>
        <v>0</v>
      </c>
      <c r="F27" s="78"/>
      <c r="G27" s="79">
        <f>+Input!C41</f>
        <v>46230</v>
      </c>
      <c r="H27" s="80" t="str">
        <f>+Input!D41</f>
        <v>none</v>
      </c>
      <c r="I27" s="78">
        <f>Input!$C$9</f>
        <v>0</v>
      </c>
    </row>
    <row r="28" spans="1:12">
      <c r="A28" s="78">
        <f>VALUE(Input!$G$9)</f>
        <v>0</v>
      </c>
      <c r="B28" s="62" t="str">
        <f t="shared" si="0"/>
        <v>z</v>
      </c>
      <c r="C28" s="62"/>
      <c r="D28" s="62"/>
      <c r="E28" s="62">
        <f t="shared" si="1"/>
        <v>0</v>
      </c>
      <c r="F28" s="78"/>
      <c r="G28" s="79" t="str">
        <f>+Input!C42</f>
        <v xml:space="preserve"> </v>
      </c>
      <c r="H28" s="80" t="str">
        <f>+Input!D42</f>
        <v>none</v>
      </c>
      <c r="I28" s="78">
        <f>Input!$C$9</f>
        <v>0</v>
      </c>
    </row>
    <row r="29" spans="1:12">
      <c r="A29" s="78">
        <f>VALUE(Input!$G$9)</f>
        <v>0</v>
      </c>
      <c r="B29" s="62" t="str">
        <f t="shared" si="0"/>
        <v>z</v>
      </c>
      <c r="C29" s="62"/>
      <c r="D29" s="62"/>
      <c r="E29" s="62">
        <f t="shared" si="1"/>
        <v>0</v>
      </c>
      <c r="F29" s="78"/>
      <c r="G29" s="79" t="str">
        <f>+Input!C43</f>
        <v xml:space="preserve"> </v>
      </c>
      <c r="H29" s="80" t="str">
        <f>+Input!D43</f>
        <v>none</v>
      </c>
      <c r="I29" s="78">
        <f>Input!$C$9</f>
        <v>0</v>
      </c>
    </row>
    <row r="30" spans="1:12">
      <c r="A30" s="78">
        <f>VALUE(Input!$G$9)</f>
        <v>0</v>
      </c>
      <c r="B30" s="62" t="str">
        <f t="shared" si="0"/>
        <v>z</v>
      </c>
      <c r="C30" s="62"/>
      <c r="D30" s="62"/>
      <c r="E30" s="62">
        <f t="shared" si="1"/>
        <v>0</v>
      </c>
      <c r="F30" s="78"/>
      <c r="G30" s="79" t="str">
        <f>+Input!C44</f>
        <v xml:space="preserve"> </v>
      </c>
      <c r="H30" s="80" t="str">
        <f>+Input!D44</f>
        <v>none</v>
      </c>
      <c r="I30" s="78">
        <f>Input!$C$9</f>
        <v>0</v>
      </c>
    </row>
    <row r="31" spans="1:12">
      <c r="A31" s="78">
        <f>VALUE(Input!$G$9)</f>
        <v>0</v>
      </c>
      <c r="B31" s="62" t="str">
        <f t="shared" si="0"/>
        <v>z</v>
      </c>
      <c r="C31" s="62"/>
      <c r="D31" s="62"/>
      <c r="E31" s="62">
        <f t="shared" si="1"/>
        <v>0</v>
      </c>
      <c r="F31" s="78"/>
      <c r="G31" s="79" t="str">
        <f>+Input!C45</f>
        <v xml:space="preserve"> </v>
      </c>
      <c r="H31" s="80" t="str">
        <f>+Input!D45</f>
        <v>none</v>
      </c>
      <c r="I31" s="78">
        <f>Input!$C$9</f>
        <v>0</v>
      </c>
    </row>
    <row r="32" spans="1:12">
      <c r="A32" s="78">
        <f>VALUE(Input!$G$9)</f>
        <v>0</v>
      </c>
      <c r="B32" s="62" t="str">
        <f t="shared" ref="B32:B36" si="3">VLOOKUP(H32,$K$1:$L$11,2,FALSE)</f>
        <v>z</v>
      </c>
      <c r="C32" s="62"/>
      <c r="D32" s="62"/>
      <c r="E32" s="62">
        <f t="shared" ref="E32:E36" si="4">VLOOKUP(H32,$K$1:$M$11,3,FALSE)</f>
        <v>0</v>
      </c>
      <c r="F32" s="78"/>
      <c r="G32" s="79" t="str">
        <f>+Input!C46</f>
        <v xml:space="preserve"> </v>
      </c>
      <c r="H32" s="80" t="str">
        <f>+Input!D46</f>
        <v>none</v>
      </c>
      <c r="I32" s="78">
        <f>Input!$C$9</f>
        <v>0</v>
      </c>
    </row>
    <row r="33" spans="1:9">
      <c r="A33" s="78">
        <f>VALUE(Input!$G$9)</f>
        <v>0</v>
      </c>
      <c r="B33" s="62" t="str">
        <f t="shared" si="3"/>
        <v>z</v>
      </c>
      <c r="C33" s="62"/>
      <c r="D33" s="62"/>
      <c r="E33" s="62">
        <f t="shared" si="4"/>
        <v>0</v>
      </c>
      <c r="F33" s="78"/>
      <c r="G33" s="79" t="str">
        <f>+Input!C47</f>
        <v xml:space="preserve"> </v>
      </c>
      <c r="H33" s="80" t="str">
        <f>+Input!D47</f>
        <v>none</v>
      </c>
      <c r="I33" s="78">
        <f>Input!$C$9</f>
        <v>0</v>
      </c>
    </row>
    <row r="34" spans="1:9">
      <c r="A34" s="78">
        <f>VALUE(Input!$G$9)</f>
        <v>0</v>
      </c>
      <c r="B34" s="62" t="str">
        <f t="shared" si="3"/>
        <v>z</v>
      </c>
      <c r="C34" s="62"/>
      <c r="D34" s="62"/>
      <c r="E34" s="62">
        <f t="shared" si="4"/>
        <v>0</v>
      </c>
      <c r="F34" s="78"/>
      <c r="G34" s="79" t="str">
        <f>+Input!C48</f>
        <v xml:space="preserve"> </v>
      </c>
      <c r="H34" s="80" t="str">
        <f>+Input!D48</f>
        <v>none</v>
      </c>
      <c r="I34" s="78">
        <f>Input!$C$9</f>
        <v>0</v>
      </c>
    </row>
    <row r="35" spans="1:9">
      <c r="A35" s="78">
        <f>VALUE(Input!$G$9)</f>
        <v>0</v>
      </c>
      <c r="B35" s="62" t="str">
        <f t="shared" si="3"/>
        <v>z</v>
      </c>
      <c r="C35" s="62"/>
      <c r="D35" s="62"/>
      <c r="E35" s="62">
        <f t="shared" si="4"/>
        <v>0</v>
      </c>
      <c r="F35" s="78"/>
      <c r="G35" s="79" t="str">
        <f>+Input!C49</f>
        <v xml:space="preserve"> </v>
      </c>
      <c r="H35" s="80" t="str">
        <f>+Input!D49</f>
        <v>none</v>
      </c>
      <c r="I35" s="78">
        <f>Input!$C$9</f>
        <v>0</v>
      </c>
    </row>
    <row r="36" spans="1:9">
      <c r="A36" s="78">
        <f>VALUE(Input!$G$9)</f>
        <v>0</v>
      </c>
      <c r="B36" s="62" t="str">
        <f t="shared" si="3"/>
        <v>z</v>
      </c>
      <c r="C36" s="62"/>
      <c r="D36" s="62"/>
      <c r="E36" s="62">
        <f t="shared" si="4"/>
        <v>0</v>
      </c>
      <c r="F36" s="78"/>
      <c r="G36" s="79" t="str">
        <f>+Input!C50</f>
        <v xml:space="preserve"> </v>
      </c>
      <c r="H36" s="80" t="str">
        <f>+Input!D50</f>
        <v>none</v>
      </c>
      <c r="I36" s="78">
        <f>Input!$C$9</f>
        <v>0</v>
      </c>
    </row>
    <row r="37" spans="1:9">
      <c r="A37" s="83"/>
      <c r="B37" s="84"/>
      <c r="F37" s="83"/>
      <c r="G37" s="85"/>
      <c r="H37" s="85"/>
      <c r="I37" s="83"/>
    </row>
    <row r="38" spans="1:9">
      <c r="A38" s="83"/>
      <c r="B38" s="84"/>
      <c r="F38" s="83"/>
      <c r="G38" s="85"/>
      <c r="H38" s="85"/>
      <c r="I38" s="83"/>
    </row>
    <row r="39" spans="1:9">
      <c r="A39" s="83"/>
      <c r="B39" s="84"/>
      <c r="F39" s="83"/>
      <c r="G39" s="85"/>
      <c r="H39" s="85"/>
      <c r="I39" s="83"/>
    </row>
    <row r="40" spans="1:9">
      <c r="A40" s="83"/>
      <c r="B40" s="84"/>
      <c r="F40" s="83"/>
      <c r="G40" s="85"/>
      <c r="H40" s="85"/>
      <c r="I40" s="83"/>
    </row>
    <row r="41" spans="1:9">
      <c r="A41" s="83"/>
      <c r="B41" s="84"/>
      <c r="F41" s="83"/>
      <c r="G41" s="85"/>
      <c r="H41" s="85"/>
      <c r="I41" s="83"/>
    </row>
    <row r="42" spans="1:9">
      <c r="A42" s="83"/>
      <c r="B42" s="84"/>
      <c r="F42" s="83"/>
      <c r="G42" s="85"/>
      <c r="H42" s="85"/>
      <c r="I42" s="83"/>
    </row>
    <row r="43" spans="1:9">
      <c r="A43" s="83"/>
      <c r="B43" s="84"/>
      <c r="F43" s="83"/>
      <c r="G43" s="85"/>
      <c r="H43" s="85"/>
      <c r="I43" s="83"/>
    </row>
    <row r="44" spans="1:9">
      <c r="A44" s="83"/>
      <c r="B44" s="84"/>
      <c r="F44" s="83"/>
      <c r="G44" s="85"/>
      <c r="H44" s="85"/>
      <c r="I44" s="83"/>
    </row>
    <row r="45" spans="1:9">
      <c r="A45" s="83"/>
      <c r="B45" s="84"/>
      <c r="F45" s="83"/>
      <c r="G45" s="85"/>
      <c r="H45" s="85"/>
      <c r="I45" s="83"/>
    </row>
    <row r="46" spans="1:9">
      <c r="A46" s="83"/>
      <c r="B46" s="84"/>
      <c r="F46" s="83"/>
      <c r="G46" s="85"/>
      <c r="H46" s="85"/>
      <c r="I46" s="83"/>
    </row>
    <row r="47" spans="1:9">
      <c r="A47" s="83"/>
      <c r="B47" s="84"/>
      <c r="F47" s="83"/>
      <c r="G47" s="85"/>
      <c r="H47" s="85"/>
      <c r="I47" s="83"/>
    </row>
    <row r="48" spans="1:9">
      <c r="A48" s="83"/>
      <c r="B48" s="84"/>
      <c r="F48" s="83"/>
      <c r="G48" s="85"/>
      <c r="H48" s="85"/>
      <c r="I48" s="83"/>
    </row>
    <row r="49" spans="1:9">
      <c r="A49" s="83"/>
      <c r="B49" s="84"/>
      <c r="F49" s="83"/>
      <c r="G49" s="85"/>
      <c r="H49" s="85"/>
      <c r="I49" s="83"/>
    </row>
    <row r="50" spans="1:9">
      <c r="A50" s="83"/>
      <c r="B50" s="84"/>
      <c r="F50" s="83"/>
      <c r="G50" s="85"/>
      <c r="H50" s="85"/>
      <c r="I50" s="83"/>
    </row>
    <row r="51" spans="1:9">
      <c r="A51" s="83"/>
      <c r="B51" s="84"/>
      <c r="F51" s="83"/>
      <c r="G51" s="85"/>
      <c r="H51" s="85"/>
      <c r="I51" s="83"/>
    </row>
    <row r="52" spans="1:9">
      <c r="A52" s="83"/>
      <c r="B52" s="84"/>
      <c r="F52" s="83"/>
      <c r="G52" s="85"/>
      <c r="H52" s="85"/>
      <c r="I52" s="83"/>
    </row>
    <row r="53" spans="1:9">
      <c r="A53" s="83"/>
      <c r="B53" s="84"/>
      <c r="F53" s="83"/>
      <c r="G53" s="85"/>
      <c r="H53" s="85"/>
      <c r="I53" s="83"/>
    </row>
    <row r="54" spans="1:9">
      <c r="A54" s="83"/>
      <c r="B54" s="84"/>
      <c r="F54" s="83"/>
      <c r="G54" s="85"/>
      <c r="H54" s="85"/>
      <c r="I54" s="83"/>
    </row>
    <row r="55" spans="1:9">
      <c r="A55" s="83"/>
      <c r="B55" s="84"/>
      <c r="F55" s="83"/>
      <c r="G55" s="85"/>
      <c r="H55" s="85"/>
      <c r="I55" s="83"/>
    </row>
    <row r="56" spans="1:9">
      <c r="A56" s="83"/>
      <c r="B56" s="84"/>
      <c r="F56" s="83"/>
      <c r="G56" s="85"/>
      <c r="H56" s="85"/>
      <c r="I56" s="83"/>
    </row>
    <row r="57" spans="1:9">
      <c r="A57" s="83"/>
      <c r="B57" s="84"/>
      <c r="F57" s="83"/>
      <c r="G57" s="85"/>
      <c r="H57" s="85"/>
      <c r="I57" s="83"/>
    </row>
    <row r="58" spans="1:9">
      <c r="A58" s="83"/>
      <c r="B58" s="84"/>
      <c r="F58" s="83"/>
      <c r="G58" s="85"/>
      <c r="H58" s="85"/>
      <c r="I58" s="83"/>
    </row>
    <row r="59" spans="1:9">
      <c r="A59" s="83"/>
      <c r="B59" s="84"/>
      <c r="F59" s="83"/>
      <c r="G59" s="85"/>
      <c r="H59" s="85"/>
      <c r="I59" s="83"/>
    </row>
    <row r="60" spans="1:9">
      <c r="A60" s="83"/>
      <c r="B60" s="84"/>
      <c r="F60" s="83"/>
      <c r="G60" s="85"/>
      <c r="H60" s="85"/>
      <c r="I60" s="83"/>
    </row>
    <row r="61" spans="1:9">
      <c r="A61" s="83"/>
      <c r="B61" s="84"/>
      <c r="F61" s="83"/>
      <c r="G61" s="85"/>
      <c r="H61" s="85"/>
      <c r="I61" s="83"/>
    </row>
    <row r="62" spans="1:9">
      <c r="A62" s="83"/>
      <c r="B62" s="84"/>
      <c r="F62" s="83"/>
      <c r="G62" s="85"/>
      <c r="H62" s="85"/>
      <c r="I62" s="83"/>
    </row>
    <row r="63" spans="1:9">
      <c r="A63" s="83"/>
      <c r="B63" s="84"/>
      <c r="F63" s="83"/>
      <c r="G63" s="85"/>
      <c r="H63" s="85"/>
      <c r="I63" s="83"/>
    </row>
    <row r="64" spans="1:9">
      <c r="A64" s="83"/>
      <c r="B64" s="84"/>
      <c r="F64" s="83"/>
      <c r="G64" s="85"/>
      <c r="H64" s="85"/>
      <c r="I64" s="83"/>
    </row>
    <row r="65" spans="1:9">
      <c r="A65" s="83"/>
      <c r="B65" s="84"/>
      <c r="F65" s="83"/>
      <c r="G65" s="85"/>
      <c r="H65" s="85"/>
      <c r="I65" s="83"/>
    </row>
    <row r="66" spans="1:9">
      <c r="A66" s="83"/>
      <c r="B66" s="84"/>
      <c r="F66" s="83"/>
      <c r="G66" s="85"/>
      <c r="H66" s="85"/>
      <c r="I66" s="83"/>
    </row>
    <row r="67" spans="1:9">
      <c r="A67" s="83"/>
      <c r="B67" s="84"/>
      <c r="F67" s="83"/>
      <c r="G67" s="85"/>
      <c r="H67" s="85"/>
      <c r="I67" s="83"/>
    </row>
    <row r="68" spans="1:9">
      <c r="A68" s="83"/>
      <c r="B68" s="84"/>
      <c r="F68" s="83"/>
      <c r="G68" s="85"/>
      <c r="H68" s="85"/>
      <c r="I68" s="83"/>
    </row>
    <row r="69" spans="1:9">
      <c r="A69" s="83"/>
      <c r="B69" s="84"/>
      <c r="F69" s="83"/>
      <c r="G69" s="85"/>
      <c r="H69" s="85"/>
      <c r="I69" s="83"/>
    </row>
    <row r="70" spans="1:9">
      <c r="A70" s="83"/>
      <c r="B70" s="84"/>
      <c r="F70" s="83"/>
      <c r="G70" s="85"/>
      <c r="H70" s="85"/>
      <c r="I70" s="83"/>
    </row>
    <row r="71" spans="1:9">
      <c r="A71" s="83"/>
      <c r="B71" s="84"/>
      <c r="F71" s="83"/>
      <c r="G71" s="85"/>
      <c r="H71" s="85"/>
      <c r="I71" s="83"/>
    </row>
    <row r="72" spans="1:9">
      <c r="A72" s="83"/>
      <c r="B72" s="84"/>
      <c r="F72" s="83"/>
      <c r="G72" s="85"/>
      <c r="H72" s="85"/>
      <c r="I72" s="83"/>
    </row>
    <row r="73" spans="1:9">
      <c r="A73" s="83"/>
      <c r="B73" s="84"/>
      <c r="F73" s="83"/>
      <c r="G73" s="85"/>
      <c r="H73" s="85"/>
      <c r="I73" s="83"/>
    </row>
    <row r="74" spans="1:9">
      <c r="A74" s="83"/>
      <c r="B74" s="84"/>
      <c r="F74" s="83"/>
      <c r="G74" s="85"/>
      <c r="H74" s="85"/>
      <c r="I74" s="83"/>
    </row>
    <row r="75" spans="1:9">
      <c r="A75" s="83"/>
      <c r="B75" s="84"/>
      <c r="F75" s="83"/>
      <c r="G75" s="85"/>
      <c r="H75" s="85"/>
      <c r="I75" s="83"/>
    </row>
    <row r="76" spans="1:9">
      <c r="A76" s="83"/>
      <c r="B76" s="84"/>
      <c r="F76" s="83"/>
      <c r="G76" s="85"/>
      <c r="H76" s="85"/>
      <c r="I76" s="83"/>
    </row>
    <row r="77" spans="1:9">
      <c r="A77" s="83"/>
      <c r="B77" s="84"/>
      <c r="F77" s="83"/>
      <c r="G77" s="85"/>
      <c r="H77" s="85"/>
      <c r="I77" s="83"/>
    </row>
    <row r="78" spans="1:9">
      <c r="A78" s="83"/>
      <c r="B78" s="84"/>
      <c r="F78" s="83"/>
      <c r="G78" s="85"/>
      <c r="H78" s="85"/>
      <c r="I78" s="83"/>
    </row>
    <row r="79" spans="1:9">
      <c r="A79" s="83"/>
      <c r="B79" s="84"/>
      <c r="F79" s="83"/>
      <c r="G79" s="85"/>
      <c r="H79" s="85"/>
      <c r="I79" s="83"/>
    </row>
    <row r="80" spans="1:9">
      <c r="A80" s="83"/>
      <c r="B80" s="84"/>
      <c r="F80" s="83"/>
      <c r="G80" s="85"/>
      <c r="H80" s="85"/>
      <c r="I80" s="83"/>
    </row>
    <row r="81" spans="1:9">
      <c r="A81" s="83"/>
      <c r="B81" s="84"/>
      <c r="F81" s="83"/>
      <c r="G81" s="85"/>
      <c r="H81" s="85"/>
      <c r="I81" s="83"/>
    </row>
    <row r="82" spans="1:9">
      <c r="A82" s="83"/>
      <c r="B82" s="84"/>
      <c r="F82" s="83"/>
      <c r="G82" s="85"/>
      <c r="H82" s="85"/>
      <c r="I82" s="83"/>
    </row>
    <row r="83" spans="1:9">
      <c r="A83" s="83"/>
      <c r="B83" s="84"/>
      <c r="F83" s="83"/>
      <c r="G83" s="85"/>
      <c r="H83" s="85"/>
      <c r="I83" s="83"/>
    </row>
    <row r="84" spans="1:9">
      <c r="A84" s="83"/>
      <c r="B84" s="84"/>
      <c r="F84" s="83"/>
      <c r="G84" s="85"/>
      <c r="H84" s="85"/>
      <c r="I84" s="83"/>
    </row>
    <row r="85" spans="1:9">
      <c r="A85" s="83"/>
      <c r="B85" s="84"/>
      <c r="F85" s="83"/>
      <c r="G85" s="85"/>
      <c r="H85" s="85"/>
      <c r="I85" s="83"/>
    </row>
    <row r="86" spans="1:9">
      <c r="A86" s="83"/>
      <c r="B86" s="84"/>
      <c r="F86" s="83"/>
      <c r="G86" s="85"/>
      <c r="H86" s="85"/>
      <c r="I86" s="83"/>
    </row>
    <row r="87" spans="1:9">
      <c r="A87" s="83"/>
      <c r="B87" s="84"/>
      <c r="F87" s="83"/>
      <c r="G87" s="85"/>
      <c r="H87" s="85"/>
      <c r="I87" s="83"/>
    </row>
    <row r="88" spans="1:9">
      <c r="A88" s="83"/>
      <c r="B88" s="84"/>
      <c r="F88" s="83"/>
      <c r="G88" s="85"/>
      <c r="H88" s="85"/>
      <c r="I88" s="83"/>
    </row>
    <row r="89" spans="1:9">
      <c r="A89" s="83"/>
      <c r="B89" s="84"/>
      <c r="F89" s="83"/>
      <c r="G89" s="85"/>
      <c r="H89" s="85"/>
      <c r="I89" s="83"/>
    </row>
    <row r="90" spans="1:9">
      <c r="A90" s="83"/>
      <c r="B90" s="84"/>
      <c r="F90" s="83"/>
      <c r="G90" s="85"/>
      <c r="H90" s="85"/>
      <c r="I90" s="83"/>
    </row>
    <row r="91" spans="1:9">
      <c r="A91" s="83"/>
      <c r="B91" s="84"/>
      <c r="F91" s="83"/>
      <c r="G91" s="85"/>
      <c r="H91" s="85"/>
      <c r="I91" s="83"/>
    </row>
    <row r="92" spans="1:9">
      <c r="A92" s="83"/>
      <c r="B92" s="84"/>
      <c r="F92" s="83"/>
      <c r="G92" s="85"/>
      <c r="H92" s="85"/>
      <c r="I92" s="83"/>
    </row>
    <row r="93" spans="1:9">
      <c r="A93" s="83"/>
      <c r="B93" s="84"/>
      <c r="F93" s="83"/>
      <c r="G93" s="85"/>
      <c r="H93" s="85"/>
      <c r="I93" s="83"/>
    </row>
    <row r="94" spans="1:9">
      <c r="A94" s="83"/>
      <c r="B94" s="84"/>
      <c r="F94" s="83"/>
      <c r="G94" s="85"/>
      <c r="H94" s="85"/>
      <c r="I94" s="83"/>
    </row>
    <row r="95" spans="1:9">
      <c r="A95" s="83"/>
      <c r="B95" s="84"/>
      <c r="F95" s="83"/>
      <c r="G95" s="85"/>
      <c r="H95" s="85"/>
      <c r="I95" s="83"/>
    </row>
    <row r="96" spans="1:9">
      <c r="A96" s="83"/>
      <c r="B96" s="84"/>
      <c r="F96" s="83"/>
      <c r="G96" s="85"/>
      <c r="H96" s="85"/>
      <c r="I96" s="83"/>
    </row>
    <row r="97" spans="1:9">
      <c r="A97" s="83"/>
      <c r="B97" s="84"/>
      <c r="F97" s="83"/>
      <c r="G97" s="85"/>
      <c r="H97" s="85"/>
      <c r="I97" s="83"/>
    </row>
    <row r="98" spans="1:9">
      <c r="A98" s="83"/>
      <c r="B98" s="84"/>
      <c r="F98" s="83"/>
      <c r="G98" s="85"/>
      <c r="H98" s="85"/>
      <c r="I98" s="83"/>
    </row>
    <row r="99" spans="1:9">
      <c r="A99" s="83"/>
      <c r="B99" s="84"/>
      <c r="F99" s="83"/>
      <c r="G99" s="85"/>
      <c r="H99" s="85"/>
      <c r="I99" s="83"/>
    </row>
    <row r="100" spans="1:9">
      <c r="A100" s="83"/>
      <c r="B100" s="84"/>
      <c r="F100" s="83"/>
      <c r="G100" s="85"/>
      <c r="H100" s="85"/>
      <c r="I100" s="83"/>
    </row>
    <row r="101" spans="1:9">
      <c r="A101" s="83"/>
      <c r="B101" s="84"/>
      <c r="F101" s="83"/>
      <c r="G101" s="85"/>
      <c r="H101" s="85"/>
      <c r="I101" s="83"/>
    </row>
    <row r="102" spans="1:9">
      <c r="A102" s="83"/>
      <c r="B102" s="84"/>
      <c r="F102" s="83"/>
      <c r="G102" s="85"/>
      <c r="H102" s="85"/>
      <c r="I102" s="83"/>
    </row>
    <row r="103" spans="1:9">
      <c r="A103" s="83"/>
      <c r="B103" s="84"/>
      <c r="F103" s="83"/>
      <c r="G103" s="85"/>
      <c r="H103" s="85"/>
      <c r="I103" s="83"/>
    </row>
    <row r="104" spans="1:9">
      <c r="A104" s="83"/>
      <c r="B104" s="84"/>
      <c r="F104" s="83"/>
      <c r="G104" s="85"/>
      <c r="H104" s="85"/>
      <c r="I104" s="83"/>
    </row>
    <row r="105" spans="1:9">
      <c r="A105" s="83"/>
      <c r="B105" s="84"/>
      <c r="F105" s="83"/>
      <c r="G105" s="85"/>
      <c r="H105" s="85"/>
      <c r="I105" s="83"/>
    </row>
    <row r="106" spans="1:9">
      <c r="A106" s="83"/>
      <c r="B106" s="84"/>
      <c r="F106" s="83"/>
      <c r="G106" s="85"/>
      <c r="H106" s="85"/>
      <c r="I106" s="83"/>
    </row>
    <row r="107" spans="1:9">
      <c r="A107" s="83"/>
      <c r="B107" s="84"/>
      <c r="F107" s="83"/>
      <c r="G107" s="85"/>
      <c r="H107" s="85"/>
      <c r="I107" s="83"/>
    </row>
    <row r="108" spans="1:9">
      <c r="A108" s="83"/>
      <c r="B108" s="84"/>
      <c r="F108" s="83"/>
      <c r="G108" s="85"/>
      <c r="H108" s="85"/>
      <c r="I108" s="83"/>
    </row>
    <row r="109" spans="1:9">
      <c r="A109" s="83"/>
      <c r="B109" s="84"/>
      <c r="F109" s="83"/>
      <c r="G109" s="85"/>
      <c r="H109" s="85"/>
      <c r="I109" s="83"/>
    </row>
    <row r="110" spans="1:9">
      <c r="A110" s="83"/>
      <c r="B110" s="84"/>
      <c r="F110" s="83"/>
      <c r="G110" s="85"/>
      <c r="H110" s="85"/>
      <c r="I110" s="83"/>
    </row>
    <row r="111" spans="1:9">
      <c r="A111" s="83"/>
      <c r="B111" s="84"/>
      <c r="F111" s="83"/>
      <c r="G111" s="85"/>
      <c r="H111" s="85"/>
      <c r="I111" s="83"/>
    </row>
    <row r="112" spans="1:9">
      <c r="A112" s="83"/>
      <c r="B112" s="84"/>
      <c r="F112" s="83"/>
      <c r="G112" s="85"/>
      <c r="H112" s="85"/>
      <c r="I112" s="83"/>
    </row>
    <row r="113" spans="1:9">
      <c r="A113" s="83"/>
      <c r="B113" s="84"/>
      <c r="F113" s="83"/>
      <c r="G113" s="85"/>
      <c r="H113" s="85"/>
      <c r="I113" s="83"/>
    </row>
    <row r="114" spans="1:9">
      <c r="A114" s="83"/>
      <c r="B114" s="84"/>
      <c r="F114" s="83"/>
      <c r="G114" s="85"/>
      <c r="H114" s="85"/>
      <c r="I114" s="83"/>
    </row>
    <row r="115" spans="1:9">
      <c r="A115" s="83"/>
      <c r="B115" s="84"/>
      <c r="F115" s="83"/>
      <c r="G115" s="85"/>
      <c r="H115" s="85"/>
      <c r="I115" s="83"/>
    </row>
    <row r="116" spans="1:9">
      <c r="A116" s="83"/>
      <c r="B116" s="84"/>
      <c r="F116" s="83"/>
      <c r="G116" s="85"/>
      <c r="H116" s="85"/>
      <c r="I116" s="83"/>
    </row>
    <row r="117" spans="1:9">
      <c r="A117" s="83"/>
      <c r="B117" s="84"/>
      <c r="F117" s="83"/>
      <c r="G117" s="85"/>
      <c r="H117" s="85"/>
      <c r="I117" s="83"/>
    </row>
    <row r="118" spans="1:9">
      <c r="A118" s="83"/>
      <c r="B118" s="84"/>
      <c r="F118" s="83"/>
      <c r="G118" s="85"/>
      <c r="H118" s="85"/>
      <c r="I118" s="83"/>
    </row>
    <row r="119" spans="1:9">
      <c r="A119" s="83"/>
      <c r="B119" s="84"/>
      <c r="F119" s="83"/>
      <c r="G119" s="85"/>
      <c r="H119" s="85"/>
      <c r="I119" s="83"/>
    </row>
    <row r="120" spans="1:9">
      <c r="A120" s="83"/>
      <c r="B120" s="84"/>
      <c r="F120" s="83"/>
      <c r="G120" s="85"/>
      <c r="H120" s="85"/>
      <c r="I120" s="83"/>
    </row>
    <row r="121" spans="1:9">
      <c r="A121" s="83"/>
      <c r="B121" s="84"/>
      <c r="F121" s="83"/>
      <c r="G121" s="85"/>
      <c r="H121" s="85"/>
      <c r="I121" s="83"/>
    </row>
    <row r="122" spans="1:9">
      <c r="A122" s="83"/>
      <c r="B122" s="84"/>
      <c r="F122" s="83"/>
      <c r="G122" s="85"/>
      <c r="H122" s="85"/>
      <c r="I122" s="83"/>
    </row>
    <row r="123" spans="1:9">
      <c r="A123" s="83"/>
      <c r="B123" s="84"/>
      <c r="F123" s="83"/>
      <c r="G123" s="85"/>
      <c r="H123" s="85"/>
      <c r="I123" s="83"/>
    </row>
  </sheetData>
  <sheetProtection algorithmName="SHA-512" hashValue="FU6nr3eQ0HR21/qEsjqR1zfruETxreYzC2RkAw7iYhEaRY0/LnVwIJlXmyZkz1g2UvCszY/fTbNAJKV6OZXljQ==" saltValue="6eXJA0nmtaghpYvsyI2wPQ==" spinCount="100000" sheet="1" objects="1" scenarios="1"/>
  <phoneticPr fontId="4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Instructions</vt:lpstr>
      <vt:lpstr>Input</vt:lpstr>
      <vt:lpstr>Schedule</vt:lpstr>
      <vt:lpstr>Payroll Use Only</vt:lpstr>
      <vt:lpstr>Friday</vt:lpstr>
      <vt:lpstr>Monday</vt:lpstr>
      <vt:lpstr>Output</vt:lpstr>
      <vt:lpstr>Input!Print_Area</vt:lpstr>
      <vt:lpstr>Instructions!Print_Area</vt:lpstr>
      <vt:lpstr>Saturday</vt:lpstr>
      <vt:lpstr>Sunday</vt:lpstr>
      <vt:lpstr>Thursday</vt:lpstr>
      <vt:lpstr>Tuesday</vt:lpstr>
      <vt:lpstr>Types</vt:lpstr>
      <vt:lpstr>Version</vt:lpstr>
      <vt:lpstr>Wednesday</vt:lpstr>
    </vt:vector>
  </TitlesOfParts>
  <Manager/>
  <Company>Kingston General Hospital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scottj</dc:creator>
  <cp:keywords/>
  <dc:description/>
  <cp:lastModifiedBy>Teal, Christine</cp:lastModifiedBy>
  <cp:revision/>
  <dcterms:created xsi:type="dcterms:W3CDTF">2006-01-30T22:36:15Z</dcterms:created>
  <dcterms:modified xsi:type="dcterms:W3CDTF">2026-05-25T12:52:06Z</dcterms:modified>
  <cp:category/>
  <cp:contentStatus/>
</cp:coreProperties>
</file>